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1"/>
  </bookViews>
  <sheets>
    <sheet name="RADNA MJESTA" sheetId="1" r:id="rId1"/>
    <sheet name="PLAN RASHODA" sheetId="2" r:id="rId2"/>
    <sheet name="Sheet3" sheetId="3" r:id="rId3"/>
  </sheets>
  <definedNames>
    <definedName name="_xlnm.Print_Area" localSheetId="0">'RADNA MJESTA'!$A$1:$L$111</definedName>
  </definedNames>
  <calcPr fullCalcOnLoad="1"/>
</workbook>
</file>

<file path=xl/sharedStrings.xml><?xml version="1.0" encoding="utf-8"?>
<sst xmlns="http://schemas.openxmlformats.org/spreadsheetml/2006/main" count="194" uniqueCount="167">
  <si>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</si>
  <si>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</si>
  <si>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</si>
  <si>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</si>
  <si>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</si>
  <si>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</si>
  <si>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</si>
  <si>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2007.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</si>
  <si>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</si>
  <si>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</si>
  <si>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</si>
  <si>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</si>
  <si>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</si>
  <si>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</si>
  <si>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</si>
  <si>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</si>
  <si>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</si>
  <si>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</si>
  <si>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</si>
  <si>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</si>
  <si>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</si>
  <si>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RAVNATELJI</t>
  </si>
  <si>
    <t>TAJNIK,</t>
  </si>
  <si>
    <t>VODITELJ RAČUNOVODSTVA</t>
  </si>
  <si>
    <t>POLOŽAJI I RADNA MJESTA II. VRSTE</t>
  </si>
  <si>
    <t>RAVNATELJ</t>
  </si>
  <si>
    <t>TAJNIK</t>
  </si>
  <si>
    <t>POLOŽAJI I RADNA MJESTA III. VRSTE</t>
  </si>
  <si>
    <t>OSTALA RADNA MJESTA</t>
  </si>
  <si>
    <t>IV. VRSTA ZVANJA</t>
  </si>
  <si>
    <t>SVA MJESTA IV. VRSTE</t>
  </si>
  <si>
    <t>I vrste zvanja</t>
  </si>
  <si>
    <t>II vrste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</si>
  <si>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</si>
  <si>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</si>
  <si>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</si>
  <si>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</si>
  <si>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</si>
  <si>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</si>
  <si>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</si>
  <si>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</si>
  <si>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</si>
  <si>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</si>
  <si>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</si>
  <si>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</si>
  <si>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</si>
  <si>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</si>
  <si>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</si>
  <si>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</si>
  <si>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2008.</t>
  </si>
  <si>
    <t>osnovni koeficijent iz Uredbe</t>
  </si>
  <si>
    <t>osnovni koeficijent sa svim povećanjima koeficijenta (bez povećanja za radni staž)</t>
  </si>
  <si>
    <t>ukupno koeficijenata   (stupac              5 x 11)</t>
  </si>
  <si>
    <t>Ukupno za ustanovu:</t>
  </si>
  <si>
    <t>OSTALI (VJEŽBENICI i dr.)</t>
  </si>
  <si>
    <t>III vrste zvanja</t>
  </si>
  <si>
    <t>IV vrste zvanja</t>
  </si>
  <si>
    <t>NAZIV:</t>
  </si>
  <si>
    <t>SJEDIŠTE:</t>
  </si>
  <si>
    <t>Broj sistematiziranih radnih mjesta</t>
  </si>
  <si>
    <t>Broj planiranih popunjenih radnih  mjesta (2006.-2008.)</t>
  </si>
  <si>
    <t>Opći prihodi i primici</t>
  </si>
  <si>
    <t>Vlastiti prihodi</t>
  </si>
  <si>
    <t>Namjenski primici od zaduživanja</t>
  </si>
  <si>
    <t>Brojčana oznaka i naziv programa</t>
  </si>
  <si>
    <t>Račun rashoda/izdataka</t>
  </si>
  <si>
    <t>Naziv računa</t>
  </si>
  <si>
    <t xml:space="preserve"> Procjena 2005.</t>
  </si>
  <si>
    <t xml:space="preserve"> Procjena 2006.</t>
  </si>
  <si>
    <t>Plaće</t>
  </si>
  <si>
    <t>Ostali rashodi za zaposlene</t>
  </si>
  <si>
    <t>Materijalni rashodi</t>
  </si>
  <si>
    <t>Financijski rashodi</t>
  </si>
  <si>
    <t>Izradio:</t>
  </si>
  <si>
    <t>Datum:</t>
  </si>
  <si>
    <t>Odgovorna osoba:</t>
  </si>
  <si>
    <t>80    MINISTARSTVO ZNANOSTI, OBRAZOVANJA I ŠPORTA</t>
  </si>
  <si>
    <r>
      <t>Pxxx</t>
    </r>
    <r>
      <rPr>
        <sz val="12"/>
        <rFont val="Times New Roman"/>
        <family val="1"/>
      </rPr>
      <t xml:space="preserve"> -</t>
    </r>
    <r>
      <rPr>
        <b/>
        <sz val="12"/>
        <rFont val="Times New Roman"/>
        <family val="1"/>
      </rPr>
      <t>Redovni program odgoja i obrazovanja</t>
    </r>
  </si>
  <si>
    <t>PLAN: RASHODI I IZDACI</t>
  </si>
  <si>
    <t>80  MINISTARSTVO ZNANOSTI, OBRAZOVANJA I ŠPORTA</t>
  </si>
  <si>
    <t>PLAN:  PRIHODI I PRIMICI</t>
  </si>
  <si>
    <t>M.P.</t>
  </si>
  <si>
    <t>SVEUKUPNO</t>
  </si>
  <si>
    <t>PLAN RADNIH MJESTA 2007. - 2009.</t>
  </si>
  <si>
    <t>OSIGURAVAJU U DRŽAVNOM PRORAČUNU ZA RAZDOBLJE 2007. - 2009.</t>
  </si>
  <si>
    <t>2009.</t>
  </si>
  <si>
    <t>Broj popunjenih radnih mjesta za koja su osigurana sredstva za plaće i naknade u državnom proračunu za 2006. ( stanje na "print listi")</t>
  </si>
  <si>
    <t>Broj zaposlenih na dan 30.06.2006.</t>
  </si>
  <si>
    <t>osnovni koeficijent sa svim povećanjima koeficijenta zajedno sa  povećanjem  za radni staž (obračunski koeficijent)</t>
  </si>
  <si>
    <t>UČITELJ 1-9 GOD.STAŽA</t>
  </si>
  <si>
    <t>UČITELJ 10-19 GOD. STAŽA</t>
  </si>
  <si>
    <t>KNJIŽNIČAR</t>
  </si>
  <si>
    <t>UČITELJ 20-29 GOD.STAŽA</t>
  </si>
  <si>
    <t>UČITELJ 30 I VIŠE GOD. STAŽA</t>
  </si>
  <si>
    <t xml:space="preserve"> DOMAR</t>
  </si>
  <si>
    <t xml:space="preserve"> KUHAR</t>
  </si>
  <si>
    <t xml:space="preserve">        SPREMAČI</t>
  </si>
  <si>
    <t xml:space="preserve">Temeljem print liste Ministarstva znanosti, obrazovanja i športa i uredbe o raspodjeli dodatnih sredstava za plaće učitelja i nastavnika u osnovnom i srednjem školstvu u 2003. godini </t>
  </si>
  <si>
    <t>15 OSNOVNOŠKOLSKO OBRAZOVANJE</t>
  </si>
  <si>
    <t xml:space="preserve">I   UKUPNA SREDSTVA ZA PLAĆE ZAPOSLENIH U RAZDOBLJU 2007. - 2009. </t>
  </si>
  <si>
    <t>Mirjana  Orčik</t>
  </si>
  <si>
    <t>04.09.2006.</t>
  </si>
  <si>
    <t xml:space="preserve"> 15  OSNOVNOŠKOLSKO OBRAZOVANJE </t>
  </si>
  <si>
    <t xml:space="preserve">Brojčana oznaka i naziv glavnog programa </t>
  </si>
  <si>
    <t>OSNOVNA ŠKOLA SIRAČ</t>
  </si>
  <si>
    <t>07-267-001</t>
  </si>
  <si>
    <t xml:space="preserve">SIRAČ, VLADIMIRA NAZORA 10 </t>
  </si>
  <si>
    <t>PEDAGOG I PSIHOLOG</t>
  </si>
  <si>
    <t>043-322-120, 043-442-004</t>
  </si>
  <si>
    <t xml:space="preserve">      Marija Pavičić</t>
  </si>
  <si>
    <t xml:space="preserve">Rash.za nabavu proizv.dug.imovine </t>
  </si>
  <si>
    <t xml:space="preserve">REBALANS </t>
  </si>
  <si>
    <t>UKUPNO</t>
  </si>
  <si>
    <t xml:space="preserve">Prihodi od nefinancijske imovine i naknade štete s osnova osiguranja </t>
  </si>
  <si>
    <t xml:space="preserve">POVEĆANJE / SMANJENJE </t>
  </si>
  <si>
    <t>POVEĆ/SMANJ.</t>
  </si>
  <si>
    <t xml:space="preserve">P L A N </t>
  </si>
  <si>
    <t>07-268-001</t>
  </si>
  <si>
    <t>Doprinosi na plaće</t>
  </si>
  <si>
    <t>Naknade troškova zaposlenima</t>
  </si>
  <si>
    <t>Rashodi za materijal i energiju</t>
  </si>
  <si>
    <t>Rashodi za usluge</t>
  </si>
  <si>
    <t>Ostali nespom. rashodi poslovanja</t>
  </si>
  <si>
    <t>Ostali financijski rashodi</t>
  </si>
  <si>
    <t>Knjige, umjetnička djela</t>
  </si>
  <si>
    <t xml:space="preserve"> </t>
  </si>
  <si>
    <t>Ravnateljica</t>
  </si>
  <si>
    <t xml:space="preserve">Ostali rashodi </t>
  </si>
  <si>
    <t>Tekuće donacije</t>
  </si>
  <si>
    <t>Prihodi od nefinancijske imovine i nadoknade štete s osnova osiguranja-721</t>
  </si>
  <si>
    <t>Uredska oprema i namještaj</t>
  </si>
  <si>
    <t>Rezultat poslovanja</t>
  </si>
  <si>
    <t>preneseni manjak BBŽ</t>
  </si>
  <si>
    <t>Preneseni višak prihoda</t>
  </si>
  <si>
    <t>Prihodi za posebne namjene- sufinanc.i ostali</t>
  </si>
  <si>
    <t>Oliver Sakač</t>
  </si>
  <si>
    <t>Zlatica Kovačić.prof</t>
  </si>
  <si>
    <t>POMOĆI</t>
  </si>
  <si>
    <t>MPŠ</t>
  </si>
  <si>
    <t>Rashodi neproizved.dug.imovine</t>
  </si>
  <si>
    <t>Ostala nemat.imovina-certifikat</t>
  </si>
  <si>
    <t>Preneseni manjak</t>
  </si>
  <si>
    <t>b)Pokriće manjka BBŽ  - 922</t>
  </si>
  <si>
    <t>POMOĆI-MPŠ-plaće   -636</t>
  </si>
  <si>
    <t>Vlastiti prihodi   661</t>
  </si>
  <si>
    <t>Prihodi za posebne namjene-641,652,683</t>
  </si>
  <si>
    <t>Prihodi za pos.namjene-pomoćnici HZZZ   - 683</t>
  </si>
  <si>
    <t>MANJAK - preneseni bbž</t>
  </si>
  <si>
    <t xml:space="preserve">a)pokriće manjka -vlastiti </t>
  </si>
  <si>
    <t>VIŠAK preneseni-ostali izvori-922-certifikat Min.obnove</t>
  </si>
  <si>
    <t>VIŠAK preneseni-ostali izvori-922-za knjige u knjižnici</t>
  </si>
  <si>
    <t>Predsjednik Školskog odbora</t>
  </si>
  <si>
    <t xml:space="preserve"> Zlatica Kovačić, prof.</t>
  </si>
  <si>
    <r>
      <t>O</t>
    </r>
    <r>
      <rPr>
        <b/>
        <sz val="14"/>
        <rFont val="Arial"/>
        <family val="2"/>
      </rPr>
      <t>SNOVNA ŠKOLA U ĐULOVCU</t>
    </r>
  </si>
  <si>
    <t>Donacije-   663</t>
  </si>
  <si>
    <t>POMOĆ- OPĆINA ĐULOVAC-636</t>
  </si>
  <si>
    <t>2016.</t>
  </si>
  <si>
    <t>Opći prihodi i primici -ŽUPANIJA  DEC.,ASISTENTI,sufinanc.prehrane slabog imovnog stanja</t>
  </si>
  <si>
    <t>Pomoćnici u nastavi II faza-sred.EU iOsigur.prehrane u riziku od siromaštva-srd.EU</t>
  </si>
  <si>
    <t>TEKUĆE POMOĆI NENAD.PRORAČUNA</t>
  </si>
  <si>
    <t xml:space="preserve">                                    REBALANS FINANCIJSKOG PLANA ZA 2016. GODINU</t>
  </si>
  <si>
    <t>Plan 2016.</t>
  </si>
  <si>
    <t>REBALANS 2016.</t>
  </si>
  <si>
    <t>a)BBŽ-dec.,asistenti,prehrana        -671</t>
  </si>
  <si>
    <t xml:space="preserve">URBROJ:2111/05-31-16-1   </t>
  </si>
  <si>
    <t>KLASA:400-02/16-01/01</t>
  </si>
  <si>
    <t>U Đulovcu, 29.12.2016.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</si>
</sst>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"/>
    <numFmt numFmtId="167" formatCode="0.000"/>
    <numFmt numFmtId="168" formatCode="&quot;Da&quot;;&quot;Da&quot;;&quot;Ne&quot;"/>
    <numFmt numFmtId="169" formatCode="&quot;Istina&quot;;&quot;Istina&quot;;&quot;Laž&quot;"/>
    <numFmt numFmtId="170" formatCode="&quot;Uključeno&quot;;&quot;Uključeno&quot;;&quot;Isključeno&quot;"/>
    <numFmt numFmtId="171" formatCode="0.00000"/>
    <numFmt numFmtId="172" formatCode="#,##0.0"/>
  </numFmts>
  <fonts count="5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 quotePrefix="1">
      <alignment horizontal="center" vertical="center"/>
    </xf>
    <xf numFmtId="0" fontId="3" fillId="33" borderId="16" xfId="0" applyFont="1" applyFill="1" applyBorder="1" applyAlignment="1" quotePrefix="1">
      <alignment horizontal="center" vertical="center"/>
    </xf>
    <xf numFmtId="0" fontId="3" fillId="33" borderId="17" xfId="0" applyFont="1" applyFill="1" applyBorder="1" applyAlignment="1" quotePrefix="1">
      <alignment horizontal="center" vertical="center"/>
    </xf>
    <xf numFmtId="0" fontId="3" fillId="33" borderId="18" xfId="0" applyFont="1" applyFill="1" applyBorder="1" applyAlignment="1" quotePrefix="1">
      <alignment horizontal="center" vertical="center"/>
    </xf>
    <xf numFmtId="0" fontId="3" fillId="33" borderId="19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2" fontId="0" fillId="34" borderId="19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0" fillId="33" borderId="21" xfId="0" applyFill="1" applyBorder="1" applyAlignment="1">
      <alignment/>
    </xf>
    <xf numFmtId="1" fontId="0" fillId="0" borderId="22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0" fillId="35" borderId="24" xfId="0" applyFill="1" applyBorder="1" applyAlignment="1">
      <alignment/>
    </xf>
    <xf numFmtId="2" fontId="0" fillId="0" borderId="25" xfId="0" applyNumberForma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 wrapText="1"/>
      <protection locked="0"/>
    </xf>
    <xf numFmtId="0" fontId="0" fillId="35" borderId="34" xfId="0" applyFill="1" applyBorder="1" applyAlignment="1">
      <alignment/>
    </xf>
    <xf numFmtId="2" fontId="0" fillId="0" borderId="22" xfId="0" applyNumberFormat="1" applyBorder="1" applyAlignment="1" applyProtection="1">
      <alignment/>
      <protection locked="0"/>
    </xf>
    <xf numFmtId="2" fontId="0" fillId="0" borderId="35" xfId="0" applyNumberFormat="1" applyBorder="1" applyAlignment="1" applyProtection="1">
      <alignment/>
      <protection locked="0"/>
    </xf>
    <xf numFmtId="0" fontId="0" fillId="33" borderId="24" xfId="0" applyFill="1" applyBorder="1" applyAlignment="1">
      <alignment/>
    </xf>
    <xf numFmtId="0" fontId="0" fillId="0" borderId="36" xfId="0" applyBorder="1" applyAlignment="1" applyProtection="1">
      <alignment wrapText="1"/>
      <protection locked="0"/>
    </xf>
    <xf numFmtId="0" fontId="0" fillId="33" borderId="37" xfId="0" applyFill="1" applyBorder="1" applyAlignment="1">
      <alignment/>
    </xf>
    <xf numFmtId="2" fontId="0" fillId="34" borderId="37" xfId="0" applyNumberFormat="1" applyFill="1" applyBorder="1" applyAlignment="1">
      <alignment/>
    </xf>
    <xf numFmtId="164" fontId="0" fillId="34" borderId="37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39" xfId="0" applyFont="1" applyFill="1" applyBorder="1" applyAlignment="1" quotePrefix="1">
      <alignment horizontal="center" vertical="center"/>
    </xf>
    <xf numFmtId="0" fontId="3" fillId="0" borderId="40" xfId="0" applyFont="1" applyFill="1" applyBorder="1" applyAlignment="1" quotePrefix="1">
      <alignment horizontal="center" vertical="center"/>
    </xf>
    <xf numFmtId="0" fontId="3" fillId="0" borderId="41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0" fontId="7" fillId="0" borderId="40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0" fontId="7" fillId="0" borderId="4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7" fillId="36" borderId="42" xfId="0" applyNumberFormat="1" applyFont="1" applyFill="1" applyBorder="1" applyAlignment="1" quotePrefix="1">
      <alignment horizontal="center" vertical="center" wrapText="1"/>
    </xf>
    <xf numFmtId="3" fontId="6" fillId="36" borderId="0" xfId="0" applyNumberFormat="1" applyFont="1" applyFill="1" applyAlignment="1">
      <alignment vertical="center" wrapText="1"/>
    </xf>
    <xf numFmtId="3" fontId="7" fillId="0" borderId="0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/>
    </xf>
    <xf numFmtId="3" fontId="7" fillId="0" borderId="43" xfId="0" applyNumberFormat="1" applyFont="1" applyBorder="1" applyAlignment="1">
      <alignment wrapText="1"/>
    </xf>
    <xf numFmtId="0" fontId="7" fillId="0" borderId="43" xfId="0" applyNumberFormat="1" applyFont="1" applyBorder="1" applyAlignment="1">
      <alignment horizontal="center"/>
    </xf>
    <xf numFmtId="0" fontId="6" fillId="0" borderId="43" xfId="0" applyNumberFormat="1" applyFont="1" applyBorder="1" applyAlignment="1">
      <alignment horizontal="center"/>
    </xf>
    <xf numFmtId="0" fontId="6" fillId="0" borderId="43" xfId="0" applyNumberFormat="1" applyFont="1" applyBorder="1" applyAlignment="1">
      <alignment/>
    </xf>
    <xf numFmtId="0" fontId="7" fillId="0" borderId="43" xfId="0" applyNumberFormat="1" applyFont="1" applyBorder="1" applyAlignment="1">
      <alignment horizontal="left"/>
    </xf>
    <xf numFmtId="0" fontId="7" fillId="0" borderId="43" xfId="0" applyNumberFormat="1" applyFont="1" applyBorder="1" applyAlignment="1">
      <alignment/>
    </xf>
    <xf numFmtId="3" fontId="7" fillId="0" borderId="43" xfId="0" applyNumberFormat="1" applyFont="1" applyFill="1" applyBorder="1" applyAlignment="1">
      <alignment horizontal="center"/>
    </xf>
    <xf numFmtId="0" fontId="6" fillId="0" borderId="43" xfId="0" applyNumberFormat="1" applyFont="1" applyBorder="1" applyAlignment="1">
      <alignment horizontal="left"/>
    </xf>
    <xf numFmtId="3" fontId="7" fillId="37" borderId="43" xfId="0" applyNumberFormat="1" applyFont="1" applyFill="1" applyBorder="1" applyAlignment="1">
      <alignment horizontal="center" wrapText="1"/>
    </xf>
    <xf numFmtId="0" fontId="7" fillId="0" borderId="43" xfId="0" applyNumberFormat="1" applyFont="1" applyFill="1" applyBorder="1" applyAlignment="1" quotePrefix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Border="1" applyAlignment="1">
      <alignment/>
    </xf>
    <xf numFmtId="0" fontId="0" fillId="0" borderId="0" xfId="51" applyAlignment="1" applyProtection="1">
      <alignment horizontal="right"/>
      <protection locked="0"/>
    </xf>
    <xf numFmtId="0" fontId="0" fillId="0" borderId="22" xfId="0" applyBorder="1" applyAlignment="1" applyProtection="1">
      <alignment wrapText="1"/>
      <protection locked="0"/>
    </xf>
    <xf numFmtId="167" fontId="0" fillId="35" borderId="24" xfId="0" applyNumberFormat="1" applyFill="1" applyBorder="1" applyAlignment="1">
      <alignment/>
    </xf>
    <xf numFmtId="167" fontId="0" fillId="0" borderId="23" xfId="0" applyNumberFormat="1" applyBorder="1" applyAlignment="1" applyProtection="1">
      <alignment/>
      <protection locked="0"/>
    </xf>
    <xf numFmtId="167" fontId="0" fillId="33" borderId="21" xfId="0" applyNumberFormat="1" applyFill="1" applyBorder="1" applyAlignment="1">
      <alignment/>
    </xf>
    <xf numFmtId="1" fontId="0" fillId="0" borderId="26" xfId="0" applyNumberFormat="1" applyBorder="1" applyAlignment="1" applyProtection="1">
      <alignment/>
      <protection locked="0"/>
    </xf>
    <xf numFmtId="167" fontId="0" fillId="0" borderId="23" xfId="0" applyNumberFormat="1" applyBorder="1" applyAlignment="1" applyProtection="1">
      <alignment wrapText="1"/>
      <protection locked="0"/>
    </xf>
    <xf numFmtId="167" fontId="0" fillId="0" borderId="25" xfId="0" applyNumberFormat="1" applyBorder="1" applyAlignment="1" applyProtection="1">
      <alignment wrapText="1"/>
      <protection locked="0"/>
    </xf>
    <xf numFmtId="2" fontId="0" fillId="0" borderId="25" xfId="0" applyNumberFormat="1" applyBorder="1" applyAlignment="1" applyProtection="1">
      <alignment wrapText="1"/>
      <protection locked="0"/>
    </xf>
    <xf numFmtId="2" fontId="0" fillId="0" borderId="33" xfId="0" applyNumberFormat="1" applyBorder="1" applyAlignment="1" applyProtection="1">
      <alignment wrapText="1"/>
      <protection locked="0"/>
    </xf>
    <xf numFmtId="167" fontId="0" fillId="33" borderId="37" xfId="0" applyNumberForma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44" xfId="0" applyFont="1" applyBorder="1" applyAlignment="1">
      <alignment/>
    </xf>
    <xf numFmtId="0" fontId="3" fillId="0" borderId="42" xfId="0" applyFon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 applyProtection="1">
      <alignment wrapText="1"/>
      <protection locked="0"/>
    </xf>
    <xf numFmtId="3" fontId="7" fillId="0" borderId="0" xfId="0" applyNumberFormat="1" applyFont="1" applyFill="1" applyBorder="1" applyAlignment="1" quotePrefix="1">
      <alignment horizontal="left" wrapText="1"/>
    </xf>
    <xf numFmtId="3" fontId="10" fillId="0" borderId="0" xfId="0" applyNumberFormat="1" applyFont="1" applyBorder="1" applyAlignment="1">
      <alignment horizontal="left" wrapText="1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5" xfId="0" applyNumberFormat="1" applyFont="1" applyBorder="1" applyAlignment="1">
      <alignment/>
    </xf>
    <xf numFmtId="3" fontId="7" fillId="0" borderId="46" xfId="0" applyNumberFormat="1" applyFont="1" applyFill="1" applyBorder="1" applyAlignment="1">
      <alignment horizontal="center" vertical="center" wrapText="1"/>
    </xf>
    <xf numFmtId="3" fontId="8" fillId="0" borderId="47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49" fontId="7" fillId="0" borderId="40" xfId="0" applyNumberFormat="1" applyFont="1" applyBorder="1" applyAlignment="1">
      <alignment horizontal="center" wrapText="1"/>
    </xf>
    <xf numFmtId="49" fontId="11" fillId="0" borderId="46" xfId="0" applyNumberFormat="1" applyFont="1" applyFill="1" applyBorder="1" applyAlignment="1">
      <alignment horizontal="center" vertical="center" textRotation="90" wrapText="1"/>
    </xf>
    <xf numFmtId="49" fontId="12" fillId="0" borderId="48" xfId="0" applyNumberFormat="1" applyFont="1" applyFill="1" applyBorder="1" applyAlignment="1">
      <alignment horizontal="center" vertical="center" textRotation="90" wrapText="1"/>
    </xf>
    <xf numFmtId="3" fontId="8" fillId="0" borderId="0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7" fillId="0" borderId="48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Border="1" applyAlignment="1">
      <alignment/>
    </xf>
    <xf numFmtId="3" fontId="7" fillId="35" borderId="43" xfId="0" applyNumberFormat="1" applyFont="1" applyFill="1" applyBorder="1" applyAlignment="1">
      <alignment horizontal="center" wrapText="1"/>
    </xf>
    <xf numFmtId="3" fontId="7" fillId="35" borderId="46" xfId="0" applyNumberFormat="1" applyFont="1" applyFill="1" applyBorder="1" applyAlignment="1">
      <alignment horizontal="center" vertical="center" wrapText="1"/>
    </xf>
    <xf numFmtId="3" fontId="10" fillId="35" borderId="43" xfId="0" applyNumberFormat="1" applyFont="1" applyFill="1" applyBorder="1" applyAlignment="1">
      <alignment/>
    </xf>
    <xf numFmtId="3" fontId="14" fillId="35" borderId="43" xfId="0" applyNumberFormat="1" applyFont="1" applyFill="1" applyBorder="1" applyAlignment="1">
      <alignment/>
    </xf>
    <xf numFmtId="3" fontId="10" fillId="0" borderId="43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43" xfId="0" applyNumberFormat="1" applyFont="1" applyFill="1" applyBorder="1" applyAlignment="1">
      <alignment wrapText="1"/>
    </xf>
    <xf numFmtId="3" fontId="10" fillId="0" borderId="43" xfId="0" applyNumberFormat="1" applyFont="1" applyBorder="1" applyAlignment="1">
      <alignment wrapText="1"/>
    </xf>
    <xf numFmtId="3" fontId="14" fillId="0" borderId="43" xfId="0" applyNumberFormat="1" applyFont="1" applyBorder="1" applyAlignment="1">
      <alignment wrapText="1"/>
    </xf>
    <xf numFmtId="3" fontId="10" fillId="0" borderId="45" xfId="0" applyNumberFormat="1" applyFont="1" applyBorder="1" applyAlignment="1">
      <alignment/>
    </xf>
    <xf numFmtId="3" fontId="10" fillId="0" borderId="43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/>
    </xf>
    <xf numFmtId="3" fontId="6" fillId="0" borderId="43" xfId="0" applyNumberFormat="1" applyFont="1" applyFill="1" applyBorder="1" applyAlignment="1">
      <alignment wrapText="1"/>
    </xf>
    <xf numFmtId="3" fontId="6" fillId="0" borderId="43" xfId="0" applyNumberFormat="1" applyFont="1" applyBorder="1" applyAlignment="1">
      <alignment wrapText="1"/>
    </xf>
    <xf numFmtId="0" fontId="7" fillId="0" borderId="43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/>
    </xf>
    <xf numFmtId="3" fontId="12" fillId="0" borderId="43" xfId="0" applyNumberFormat="1" applyFont="1" applyBorder="1" applyAlignment="1">
      <alignment wrapText="1"/>
    </xf>
    <xf numFmtId="3" fontId="12" fillId="0" borderId="43" xfId="0" applyNumberFormat="1" applyFont="1" applyBorder="1" applyAlignment="1">
      <alignment wrapText="1"/>
    </xf>
    <xf numFmtId="0" fontId="7" fillId="0" borderId="45" xfId="0" applyNumberFormat="1" applyFont="1" applyBorder="1" applyAlignment="1">
      <alignment/>
    </xf>
    <xf numFmtId="0" fontId="15" fillId="0" borderId="45" xfId="0" applyNumberFormat="1" applyFont="1" applyBorder="1" applyAlignment="1">
      <alignment/>
    </xf>
    <xf numFmtId="3" fontId="14" fillId="0" borderId="43" xfId="0" applyNumberFormat="1" applyFont="1" applyBorder="1" applyAlignment="1">
      <alignment wrapText="1"/>
    </xf>
    <xf numFmtId="3" fontId="13" fillId="0" borderId="4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left"/>
    </xf>
    <xf numFmtId="3" fontId="14" fillId="36" borderId="0" xfId="0" applyNumberFormat="1" applyFont="1" applyFill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0" fontId="7" fillId="0" borderId="49" xfId="0" applyNumberFormat="1" applyFont="1" applyFill="1" applyBorder="1" applyAlignment="1">
      <alignment horizontal="center" vertical="center"/>
    </xf>
    <xf numFmtId="0" fontId="7" fillId="35" borderId="50" xfId="0" applyNumberFormat="1" applyFont="1" applyFill="1" applyBorder="1" applyAlignment="1">
      <alignment horizontal="center" vertical="center"/>
    </xf>
    <xf numFmtId="3" fontId="10" fillId="0" borderId="43" xfId="0" applyNumberFormat="1" applyFont="1" applyBorder="1" applyAlignment="1">
      <alignment/>
    </xf>
    <xf numFmtId="0" fontId="6" fillId="0" borderId="43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51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Border="1" applyAlignment="1">
      <alignment/>
    </xf>
    <xf numFmtId="0" fontId="13" fillId="0" borderId="49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 wrapText="1"/>
    </xf>
    <xf numFmtId="3" fontId="8" fillId="0" borderId="43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/>
    </xf>
    <xf numFmtId="3" fontId="12" fillId="0" borderId="43" xfId="0" applyNumberFormat="1" applyFont="1" applyFill="1" applyBorder="1" applyAlignment="1">
      <alignment horizontal="center" wrapText="1"/>
    </xf>
    <xf numFmtId="3" fontId="10" fillId="36" borderId="0" xfId="0" applyNumberFormat="1" applyFont="1" applyFill="1" applyBorder="1" applyAlignment="1">
      <alignment/>
    </xf>
    <xf numFmtId="0" fontId="16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3" fontId="7" fillId="0" borderId="44" xfId="0" applyNumberFormat="1" applyFont="1" applyBorder="1" applyAlignment="1">
      <alignment/>
    </xf>
    <xf numFmtId="0" fontId="17" fillId="0" borderId="0" xfId="0" applyNumberFormat="1" applyFont="1" applyAlignment="1">
      <alignment horizontal="center"/>
    </xf>
    <xf numFmtId="3" fontId="12" fillId="0" borderId="43" xfId="0" applyNumberFormat="1" applyFont="1" applyBorder="1" applyAlignment="1">
      <alignment/>
    </xf>
    <xf numFmtId="3" fontId="18" fillId="0" borderId="43" xfId="0" applyNumberFormat="1" applyFont="1" applyBorder="1" applyAlignment="1">
      <alignment wrapText="1"/>
    </xf>
    <xf numFmtId="3" fontId="15" fillId="0" borderId="43" xfId="0" applyNumberFormat="1" applyFont="1" applyFill="1" applyBorder="1" applyAlignment="1">
      <alignment wrapText="1"/>
    </xf>
    <xf numFmtId="3" fontId="19" fillId="0" borderId="43" xfId="0" applyNumberFormat="1" applyFont="1" applyBorder="1" applyAlignment="1">
      <alignment/>
    </xf>
    <xf numFmtId="0" fontId="1" fillId="33" borderId="45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61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8" fillId="0" borderId="48" xfId="0" applyNumberFormat="1" applyFont="1" applyFill="1" applyBorder="1" applyAlignment="1">
      <alignment horizontal="center" vertical="center" wrapText="1"/>
    </xf>
    <xf numFmtId="3" fontId="8" fillId="0" borderId="46" xfId="0" applyNumberFormat="1" applyFont="1" applyFill="1" applyBorder="1" applyAlignment="1">
      <alignment horizontal="center" vertical="center" wrapText="1"/>
    </xf>
    <xf numFmtId="3" fontId="6" fillId="36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 quotePrefix="1">
      <alignment horizontal="left" wrapText="1"/>
    </xf>
    <xf numFmtId="3" fontId="7" fillId="0" borderId="0" xfId="0" applyNumberFormat="1" applyFont="1" applyBorder="1" applyAlignment="1" quotePrefix="1">
      <alignment horizontal="left" wrapText="1"/>
    </xf>
    <xf numFmtId="3" fontId="10" fillId="0" borderId="0" xfId="0" applyNumberFormat="1" applyFont="1" applyBorder="1" applyAlignment="1">
      <alignment horizontal="left" wrapText="1"/>
    </xf>
    <xf numFmtId="3" fontId="10" fillId="0" borderId="52" xfId="0" applyNumberFormat="1" applyFont="1" applyFill="1" applyBorder="1" applyAlignment="1">
      <alignment horizontal="center" vertical="center" textRotation="90" wrapText="1"/>
    </xf>
    <xf numFmtId="3" fontId="10" fillId="0" borderId="51" xfId="0" applyNumberFormat="1" applyFont="1" applyFill="1" applyBorder="1" applyAlignment="1">
      <alignment horizontal="center" vertical="center" textRotation="90" wrapText="1"/>
    </xf>
    <xf numFmtId="3" fontId="10" fillId="0" borderId="48" xfId="0" applyNumberFormat="1" applyFont="1" applyFill="1" applyBorder="1" applyAlignment="1">
      <alignment horizontal="center" vertical="center" textRotation="90" wrapText="1"/>
    </xf>
    <xf numFmtId="3" fontId="10" fillId="0" borderId="46" xfId="0" applyNumberFormat="1" applyFont="1" applyFill="1" applyBorder="1" applyAlignment="1">
      <alignment horizontal="center" vertical="center" textRotation="90" wrapText="1"/>
    </xf>
    <xf numFmtId="3" fontId="8" fillId="0" borderId="48" xfId="0" applyNumberFormat="1" applyFont="1" applyFill="1" applyBorder="1" applyAlignment="1">
      <alignment horizontal="center" vertical="center" textRotation="90" wrapText="1"/>
    </xf>
    <xf numFmtId="3" fontId="8" fillId="0" borderId="46" xfId="0" applyNumberFormat="1" applyFont="1" applyFill="1" applyBorder="1" applyAlignment="1">
      <alignment horizontal="center" vertical="center" textRotation="90" wrapText="1"/>
    </xf>
    <xf numFmtId="3" fontId="7" fillId="0" borderId="48" xfId="0" applyNumberFormat="1" applyFont="1" applyFill="1" applyBorder="1" applyAlignment="1">
      <alignment horizontal="center" vertical="center" textRotation="90" wrapText="1"/>
    </xf>
    <xf numFmtId="3" fontId="7" fillId="0" borderId="46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M-IZ - 2005 -2007 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80" zoomScalePageLayoutView="0" workbookViewId="0" topLeftCell="E87">
      <pane xSplit="11100" topLeftCell="G1" activePane="topLeft" state="split"/>
      <selection pane="topLeft" activeCell="H98" sqref="H98"/>
      <selection pane="topRight" activeCell="G40" sqref="G40"/>
    </sheetView>
  </sheetViews>
  <sheetFormatPr defaultColWidth="9.140625" defaultRowHeight="12.75"/>
  <cols>
    <col min="1" max="1" width="15.57421875" style="0" customWidth="1"/>
    <col min="2" max="2" width="34.8515625" style="0" customWidth="1"/>
    <col min="3" max="3" width="10.57421875" style="0" customWidth="1"/>
    <col min="4" max="4" width="17.00390625" style="0" customWidth="1"/>
    <col min="5" max="5" width="10.8515625" style="0" customWidth="1"/>
    <col min="6" max="6" width="10.7109375" style="0" customWidth="1"/>
    <col min="7" max="7" width="10.28125" style="0" customWidth="1"/>
    <col min="8" max="8" width="11.8515625" style="4" customWidth="1"/>
    <col min="9" max="9" width="11.28125" style="0" customWidth="1"/>
    <col min="10" max="10" width="13.8515625" style="0" customWidth="1"/>
    <col min="11" max="11" width="14.00390625" style="0" customWidth="1"/>
    <col min="12" max="12" width="14.57421875" style="0" customWidth="1"/>
  </cols>
  <sheetData>
    <row r="1" ht="12.75">
      <c r="B1" s="4"/>
    </row>
    <row r="2" spans="1:11" ht="15.75" thickBot="1">
      <c r="A2" s="1" t="s">
        <v>48</v>
      </c>
      <c r="B2" s="2" t="s">
        <v>105</v>
      </c>
      <c r="H2" s="192" t="s">
        <v>83</v>
      </c>
      <c r="I2" s="193"/>
      <c r="J2" s="193"/>
      <c r="K2" s="194"/>
    </row>
    <row r="3" spans="1:2" ht="20.25" customHeight="1">
      <c r="A3" s="47" t="s">
        <v>57</v>
      </c>
      <c r="B3" s="113" t="s">
        <v>104</v>
      </c>
    </row>
    <row r="4" spans="1:2" ht="20.25" customHeight="1">
      <c r="A4" s="47" t="s">
        <v>58</v>
      </c>
      <c r="B4" s="114" t="s">
        <v>106</v>
      </c>
    </row>
    <row r="5" ht="14.25" customHeight="1"/>
    <row r="6" spans="1:12" ht="17.25">
      <c r="A6" s="1" t="s">
        <v>0</v>
      </c>
      <c r="B6" s="68" t="s">
        <v>79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7.25">
      <c r="A7" s="1" t="s">
        <v>1</v>
      </c>
      <c r="B7" s="112" t="s">
        <v>98</v>
      </c>
      <c r="C7" s="1"/>
      <c r="D7" s="1"/>
      <c r="E7" s="71"/>
      <c r="F7" s="1"/>
      <c r="G7" s="1"/>
      <c r="H7" s="1"/>
      <c r="I7" s="1"/>
      <c r="J7" s="1"/>
      <c r="K7" s="1"/>
      <c r="L7" s="1"/>
    </row>
    <row r="8" spans="2:12" ht="15">
      <c r="B8" s="4"/>
      <c r="C8" s="4"/>
      <c r="D8" s="63"/>
      <c r="E8" s="63"/>
      <c r="F8" s="63"/>
      <c r="G8" s="63"/>
      <c r="H8" s="63"/>
      <c r="I8" s="63"/>
      <c r="J8" s="63"/>
      <c r="K8" s="63"/>
      <c r="L8" s="63"/>
    </row>
    <row r="9" spans="1:7" ht="15">
      <c r="A9" s="3"/>
      <c r="B9" s="3"/>
      <c r="C9" s="3"/>
      <c r="D9" s="3"/>
      <c r="E9" s="3"/>
      <c r="F9" s="3"/>
      <c r="G9" s="3"/>
    </row>
    <row r="10" spans="1:12" ht="15">
      <c r="A10" s="1" t="s">
        <v>3</v>
      </c>
      <c r="B10" s="1"/>
      <c r="C10" s="1"/>
      <c r="D10" s="1"/>
      <c r="E10" s="1"/>
      <c r="F10" s="1"/>
      <c r="G10" s="1"/>
      <c r="H10" s="5"/>
      <c r="I10" s="5"/>
      <c r="J10" s="5"/>
      <c r="K10" s="5"/>
      <c r="L10" s="5"/>
    </row>
    <row r="11" spans="1:12" ht="15">
      <c r="A11" s="1" t="s">
        <v>84</v>
      </c>
      <c r="B11" s="6"/>
      <c r="C11" s="6"/>
      <c r="D11" s="6"/>
      <c r="E11" s="6"/>
      <c r="F11" s="6"/>
      <c r="G11" s="6"/>
      <c r="H11" s="5"/>
      <c r="I11" s="5"/>
      <c r="J11" s="5"/>
      <c r="K11" s="5"/>
      <c r="L11" s="5"/>
    </row>
    <row r="12" ht="13.5" thickBot="1">
      <c r="G12" s="7"/>
    </row>
    <row r="13" spans="1:12" ht="14.25" customHeight="1" thickBot="1" thickTop="1">
      <c r="A13" s="209" t="s">
        <v>4</v>
      </c>
      <c r="B13" s="213" t="s">
        <v>5</v>
      </c>
      <c r="C13" s="206" t="s">
        <v>59</v>
      </c>
      <c r="D13" s="209" t="s">
        <v>86</v>
      </c>
      <c r="E13" s="195" t="s">
        <v>60</v>
      </c>
      <c r="F13" s="196"/>
      <c r="G13" s="197"/>
      <c r="H13" s="209" t="s">
        <v>87</v>
      </c>
      <c r="I13" s="203" t="s">
        <v>6</v>
      </c>
      <c r="J13" s="204"/>
      <c r="K13" s="204"/>
      <c r="L13" s="205"/>
    </row>
    <row r="14" spans="1:12" ht="26.25" customHeight="1" thickBot="1" thickTop="1">
      <c r="A14" s="212"/>
      <c r="B14" s="212"/>
      <c r="C14" s="207"/>
      <c r="D14" s="201"/>
      <c r="E14" s="198"/>
      <c r="F14" s="199"/>
      <c r="G14" s="200"/>
      <c r="H14" s="201"/>
      <c r="I14" s="201" t="s">
        <v>50</v>
      </c>
      <c r="J14" s="201" t="s">
        <v>51</v>
      </c>
      <c r="K14" s="201" t="s">
        <v>88</v>
      </c>
      <c r="L14" s="201" t="s">
        <v>52</v>
      </c>
    </row>
    <row r="15" spans="1:12" ht="13.5" thickTop="1">
      <c r="A15" s="212"/>
      <c r="B15" s="212"/>
      <c r="C15" s="207"/>
      <c r="D15" s="201"/>
      <c r="E15" s="8"/>
      <c r="F15" s="8"/>
      <c r="G15" s="8"/>
      <c r="H15" s="201"/>
      <c r="I15" s="201"/>
      <c r="J15" s="201"/>
      <c r="K15" s="201"/>
      <c r="L15" s="201"/>
    </row>
    <row r="16" spans="1:12" ht="12.75">
      <c r="A16" s="212"/>
      <c r="B16" s="212"/>
      <c r="C16" s="207"/>
      <c r="D16" s="201"/>
      <c r="E16" s="8" t="s">
        <v>7</v>
      </c>
      <c r="F16" s="8" t="s">
        <v>49</v>
      </c>
      <c r="G16" s="8" t="s">
        <v>85</v>
      </c>
      <c r="H16" s="201"/>
      <c r="I16" s="201"/>
      <c r="J16" s="201"/>
      <c r="K16" s="201"/>
      <c r="L16" s="201"/>
    </row>
    <row r="17" spans="1:12" ht="74.25" customHeight="1" thickBot="1">
      <c r="A17" s="9"/>
      <c r="B17" s="10"/>
      <c r="C17" s="208"/>
      <c r="D17" s="202"/>
      <c r="E17" s="9"/>
      <c r="F17" s="9"/>
      <c r="G17" s="11"/>
      <c r="H17" s="202"/>
      <c r="I17" s="202"/>
      <c r="J17" s="202"/>
      <c r="K17" s="202"/>
      <c r="L17" s="202"/>
    </row>
    <row r="18" spans="1:12" ht="13.5" thickTop="1">
      <c r="A18" s="12" t="s">
        <v>8</v>
      </c>
      <c r="B18" s="13" t="s">
        <v>9</v>
      </c>
      <c r="C18" s="13" t="s">
        <v>10</v>
      </c>
      <c r="D18" s="13" t="s">
        <v>11</v>
      </c>
      <c r="E18" s="13" t="s">
        <v>12</v>
      </c>
      <c r="F18" s="13" t="s">
        <v>13</v>
      </c>
      <c r="G18" s="13" t="s">
        <v>14</v>
      </c>
      <c r="H18" s="14" t="s">
        <v>15</v>
      </c>
      <c r="I18" s="13" t="s">
        <v>16</v>
      </c>
      <c r="J18" s="13" t="s">
        <v>17</v>
      </c>
      <c r="K18" s="13" t="s">
        <v>18</v>
      </c>
      <c r="L18" s="15" t="s">
        <v>19</v>
      </c>
    </row>
    <row r="19" spans="1:12" s="67" customFormat="1" ht="12.7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</row>
    <row r="20" spans="1:12" ht="12.75">
      <c r="A20" s="27"/>
      <c r="B20" s="16" t="s">
        <v>20</v>
      </c>
      <c r="C20" s="17">
        <f aca="true" t="shared" si="0" ref="C20:H20">SUM(C21:C29)</f>
        <v>17</v>
      </c>
      <c r="D20" s="17">
        <f t="shared" si="0"/>
        <v>12</v>
      </c>
      <c r="E20" s="17">
        <f t="shared" si="0"/>
        <v>17</v>
      </c>
      <c r="F20" s="17">
        <f t="shared" si="0"/>
        <v>17</v>
      </c>
      <c r="G20" s="18">
        <f t="shared" si="0"/>
        <v>17</v>
      </c>
      <c r="H20" s="17">
        <f t="shared" si="0"/>
        <v>12</v>
      </c>
      <c r="I20" s="19"/>
      <c r="J20" s="19"/>
      <c r="K20" s="20"/>
      <c r="L20" s="105">
        <f>SUM(L21:L29)</f>
        <v>12.844999999999999</v>
      </c>
    </row>
    <row r="21" spans="1:12" ht="12.75">
      <c r="A21" s="28"/>
      <c r="B21" s="29" t="s">
        <v>21</v>
      </c>
      <c r="C21" s="29"/>
      <c r="D21" s="30"/>
      <c r="E21" s="29"/>
      <c r="F21" s="29"/>
      <c r="G21" s="29"/>
      <c r="H21" s="30"/>
      <c r="I21" s="23"/>
      <c r="J21" s="23"/>
      <c r="K21" s="23"/>
      <c r="L21" s="24">
        <f>E21*K21</f>
        <v>0</v>
      </c>
    </row>
    <row r="22" spans="1:12" ht="12.75">
      <c r="A22" s="28"/>
      <c r="B22" s="29" t="s">
        <v>22</v>
      </c>
      <c r="C22" s="29">
        <v>1</v>
      </c>
      <c r="D22" s="31">
        <v>1</v>
      </c>
      <c r="E22" s="29">
        <v>1</v>
      </c>
      <c r="F22" s="29">
        <v>1</v>
      </c>
      <c r="G22" s="29">
        <v>1</v>
      </c>
      <c r="H22" s="31">
        <v>1</v>
      </c>
      <c r="I22" s="23">
        <v>1.25</v>
      </c>
      <c r="J22" s="23"/>
      <c r="K22" s="104">
        <v>1.35</v>
      </c>
      <c r="L22" s="103">
        <f aca="true" t="shared" si="1" ref="L22:L29">E22*K22</f>
        <v>1.35</v>
      </c>
    </row>
    <row r="23" spans="1:12" ht="12.75">
      <c r="A23" s="28"/>
      <c r="B23" s="29" t="s">
        <v>89</v>
      </c>
      <c r="C23" s="29">
        <v>9</v>
      </c>
      <c r="D23" s="29">
        <v>6</v>
      </c>
      <c r="E23" s="29">
        <v>9</v>
      </c>
      <c r="F23" s="29">
        <v>9</v>
      </c>
      <c r="G23" s="29">
        <v>9</v>
      </c>
      <c r="H23" s="29">
        <v>6</v>
      </c>
      <c r="I23" s="23">
        <v>1.29</v>
      </c>
      <c r="J23" s="23"/>
      <c r="K23" s="104">
        <v>0.5799</v>
      </c>
      <c r="L23" s="103">
        <f t="shared" si="1"/>
        <v>5.2191</v>
      </c>
    </row>
    <row r="24" spans="1:12" ht="12.75">
      <c r="A24" s="28"/>
      <c r="B24" s="29" t="s">
        <v>90</v>
      </c>
      <c r="C24" s="29">
        <v>3</v>
      </c>
      <c r="D24" s="29">
        <v>3</v>
      </c>
      <c r="E24" s="29">
        <v>3</v>
      </c>
      <c r="F24" s="29">
        <v>3</v>
      </c>
      <c r="G24" s="29">
        <v>3</v>
      </c>
      <c r="H24" s="29">
        <v>3</v>
      </c>
      <c r="I24" s="23">
        <v>1.31</v>
      </c>
      <c r="J24" s="23"/>
      <c r="K24" s="104">
        <v>1.1393</v>
      </c>
      <c r="L24" s="103">
        <f t="shared" si="1"/>
        <v>3.4179</v>
      </c>
    </row>
    <row r="25" spans="1:12" ht="12.75">
      <c r="A25" s="28"/>
      <c r="B25" s="29" t="s">
        <v>92</v>
      </c>
      <c r="C25" s="29">
        <v>1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3">
        <v>1.34</v>
      </c>
      <c r="J25" s="23"/>
      <c r="K25" s="104">
        <v>0.766</v>
      </c>
      <c r="L25" s="103">
        <f t="shared" si="1"/>
        <v>0.766</v>
      </c>
    </row>
    <row r="26" spans="1:12" ht="12.75">
      <c r="A26" s="28"/>
      <c r="B26" s="29" t="s">
        <v>107</v>
      </c>
      <c r="C26" s="29">
        <v>2</v>
      </c>
      <c r="D26" s="29">
        <v>0</v>
      </c>
      <c r="E26" s="29">
        <v>2</v>
      </c>
      <c r="F26" s="29">
        <v>2</v>
      </c>
      <c r="G26" s="29">
        <v>2</v>
      </c>
      <c r="H26" s="29">
        <v>0</v>
      </c>
      <c r="I26" s="25">
        <v>1.31</v>
      </c>
      <c r="J26" s="25"/>
      <c r="K26" s="104">
        <v>0.709</v>
      </c>
      <c r="L26" s="24">
        <f t="shared" si="1"/>
        <v>1.418</v>
      </c>
    </row>
    <row r="27" spans="1:12" ht="12.75">
      <c r="A27" s="28"/>
      <c r="B27" s="29" t="s">
        <v>91</v>
      </c>
      <c r="C27" s="29">
        <v>1</v>
      </c>
      <c r="D27" s="29">
        <v>1</v>
      </c>
      <c r="E27" s="29">
        <v>1</v>
      </c>
      <c r="F27" s="29">
        <v>1</v>
      </c>
      <c r="G27" s="29">
        <v>1</v>
      </c>
      <c r="H27" s="29">
        <v>1</v>
      </c>
      <c r="I27" s="25">
        <v>1.29</v>
      </c>
      <c r="J27" s="25"/>
      <c r="K27" s="104">
        <v>0.674</v>
      </c>
      <c r="L27" s="24">
        <f t="shared" si="1"/>
        <v>0.674</v>
      </c>
    </row>
    <row r="28" spans="1:12" ht="12.75">
      <c r="A28" s="28"/>
      <c r="B28" s="29"/>
      <c r="C28" s="29"/>
      <c r="D28" s="29"/>
      <c r="E28" s="29"/>
      <c r="F28" s="29"/>
      <c r="G28" s="29"/>
      <c r="H28" s="29"/>
      <c r="I28" s="25"/>
      <c r="J28" s="25"/>
      <c r="K28" s="23"/>
      <c r="L28" s="24">
        <f t="shared" si="1"/>
        <v>0</v>
      </c>
    </row>
    <row r="29" spans="1:12" ht="12.75">
      <c r="A29" s="32"/>
      <c r="B29" s="31"/>
      <c r="C29" s="31"/>
      <c r="D29" s="31"/>
      <c r="E29" s="31"/>
      <c r="F29" s="31"/>
      <c r="G29" s="26"/>
      <c r="H29" s="31"/>
      <c r="I29" s="31"/>
      <c r="J29" s="31"/>
      <c r="K29" s="31"/>
      <c r="L29" s="24">
        <f t="shared" si="1"/>
        <v>0</v>
      </c>
    </row>
    <row r="30" spans="1:12" ht="26.25">
      <c r="A30" s="27"/>
      <c r="B30" s="16" t="s">
        <v>24</v>
      </c>
      <c r="C30" s="17">
        <f aca="true" t="shared" si="2" ref="C30:H30">SUM(C31:C36)</f>
        <v>10</v>
      </c>
      <c r="D30" s="17">
        <f t="shared" si="2"/>
        <v>10</v>
      </c>
      <c r="E30" s="17">
        <f t="shared" si="2"/>
        <v>10</v>
      </c>
      <c r="F30" s="17">
        <f t="shared" si="2"/>
        <v>10</v>
      </c>
      <c r="G30" s="18">
        <f t="shared" si="2"/>
        <v>10</v>
      </c>
      <c r="H30" s="17">
        <f t="shared" si="2"/>
        <v>10</v>
      </c>
      <c r="I30" s="19"/>
      <c r="J30" s="19"/>
      <c r="K30" s="20"/>
      <c r="L30" s="105">
        <f>SUM(L31:L36)</f>
        <v>12.642800000000001</v>
      </c>
    </row>
    <row r="31" spans="1:12" ht="12.75">
      <c r="A31" s="28"/>
      <c r="B31" s="29" t="s">
        <v>25</v>
      </c>
      <c r="C31" s="29">
        <v>1</v>
      </c>
      <c r="D31" s="29">
        <v>1</v>
      </c>
      <c r="E31" s="29">
        <v>1</v>
      </c>
      <c r="F31" s="29">
        <v>1</v>
      </c>
      <c r="G31" s="29">
        <v>1</v>
      </c>
      <c r="H31" s="29">
        <v>1</v>
      </c>
      <c r="I31" s="29">
        <v>1.74</v>
      </c>
      <c r="J31" s="29"/>
      <c r="K31" s="29">
        <v>2.027</v>
      </c>
      <c r="L31" s="24">
        <f>E31*K31</f>
        <v>2.027</v>
      </c>
    </row>
    <row r="32" spans="1:12" ht="12.75">
      <c r="A32" s="28"/>
      <c r="B32" s="29" t="s">
        <v>90</v>
      </c>
      <c r="C32" s="29">
        <v>3</v>
      </c>
      <c r="D32" s="29">
        <v>3</v>
      </c>
      <c r="E32" s="29">
        <v>3</v>
      </c>
      <c r="F32" s="29">
        <v>3</v>
      </c>
      <c r="G32" s="29">
        <v>3</v>
      </c>
      <c r="H32" s="29">
        <v>3</v>
      </c>
      <c r="I32" s="29">
        <v>1.22</v>
      </c>
      <c r="J32" s="29"/>
      <c r="K32" s="107">
        <v>1.3076</v>
      </c>
      <c r="L32" s="103">
        <f>E32*K32</f>
        <v>3.9228000000000005</v>
      </c>
    </row>
    <row r="33" spans="1:12" ht="12.75">
      <c r="A33" s="28"/>
      <c r="B33" s="29" t="s">
        <v>92</v>
      </c>
      <c r="C33" s="29">
        <v>2</v>
      </c>
      <c r="D33" s="29">
        <v>2</v>
      </c>
      <c r="E33" s="29">
        <v>2</v>
      </c>
      <c r="F33" s="29">
        <v>2</v>
      </c>
      <c r="G33" s="29">
        <v>2</v>
      </c>
      <c r="H33" s="29">
        <v>2</v>
      </c>
      <c r="I33" s="29">
        <v>1.24</v>
      </c>
      <c r="J33" s="29"/>
      <c r="K33" s="107">
        <v>0.8635</v>
      </c>
      <c r="L33" s="103">
        <f>E33*K33</f>
        <v>1.727</v>
      </c>
    </row>
    <row r="34" spans="1:12" ht="12.75">
      <c r="A34" s="28"/>
      <c r="B34" s="29" t="s">
        <v>93</v>
      </c>
      <c r="C34" s="29">
        <v>4</v>
      </c>
      <c r="D34" s="29">
        <v>4</v>
      </c>
      <c r="E34" s="29">
        <v>4</v>
      </c>
      <c r="F34" s="29">
        <v>4</v>
      </c>
      <c r="G34" s="29">
        <v>4</v>
      </c>
      <c r="H34" s="29">
        <v>4</v>
      </c>
      <c r="I34" s="29">
        <v>1.26</v>
      </c>
      <c r="J34" s="29"/>
      <c r="K34" s="107">
        <v>1.2415</v>
      </c>
      <c r="L34" s="103">
        <f>E34*K34</f>
        <v>4.966</v>
      </c>
    </row>
    <row r="35" spans="1:12" ht="12.75">
      <c r="A35" s="28"/>
      <c r="B35" s="29"/>
      <c r="C35" s="29"/>
      <c r="D35" s="29"/>
      <c r="E35" s="29"/>
      <c r="F35" s="29"/>
      <c r="G35" s="102"/>
      <c r="H35" s="29"/>
      <c r="I35" s="29"/>
      <c r="J35" s="29"/>
      <c r="K35" s="107"/>
      <c r="L35" s="24"/>
    </row>
    <row r="36" spans="1:12" ht="12.75">
      <c r="A36" s="32"/>
      <c r="C36" s="31"/>
      <c r="D36" s="31"/>
      <c r="E36" s="31"/>
      <c r="F36" s="31"/>
      <c r="G36" s="106"/>
      <c r="H36" s="31"/>
      <c r="I36" s="31"/>
      <c r="J36" s="31"/>
      <c r="K36" s="108"/>
      <c r="L36" s="103"/>
    </row>
    <row r="37" spans="1:12" ht="26.25">
      <c r="A37" s="27"/>
      <c r="B37" s="16" t="s">
        <v>27</v>
      </c>
      <c r="C37" s="17">
        <f aca="true" t="shared" si="3" ref="C37:H37">SUM(C38:C42)</f>
        <v>3</v>
      </c>
      <c r="D37" s="17">
        <f t="shared" si="3"/>
        <v>3</v>
      </c>
      <c r="E37" s="17">
        <f t="shared" si="3"/>
        <v>3</v>
      </c>
      <c r="F37" s="17">
        <f t="shared" si="3"/>
        <v>3</v>
      </c>
      <c r="G37" s="17">
        <f t="shared" si="3"/>
        <v>3</v>
      </c>
      <c r="H37" s="17">
        <f t="shared" si="3"/>
        <v>3</v>
      </c>
      <c r="I37" s="19"/>
      <c r="J37" s="19"/>
      <c r="K37" s="20"/>
      <c r="L37" s="21">
        <f>SUM(L38:L42)</f>
        <v>2.895</v>
      </c>
    </row>
    <row r="38" spans="1:12" ht="12.75">
      <c r="A38" s="28"/>
      <c r="B38" s="29" t="s">
        <v>26</v>
      </c>
      <c r="C38" s="29"/>
      <c r="D38" s="30"/>
      <c r="E38" s="29"/>
      <c r="F38" s="29"/>
      <c r="G38" s="29"/>
      <c r="H38" s="30"/>
      <c r="I38" s="29"/>
      <c r="J38" s="29"/>
      <c r="K38" s="29"/>
      <c r="L38" s="24">
        <f>E38*K38</f>
        <v>0</v>
      </c>
    </row>
    <row r="39" spans="1:12" ht="12.75">
      <c r="A39" s="28"/>
      <c r="B39" s="29" t="s">
        <v>23</v>
      </c>
      <c r="C39" s="29">
        <v>1</v>
      </c>
      <c r="D39" s="29">
        <v>1</v>
      </c>
      <c r="E39" s="29">
        <v>1</v>
      </c>
      <c r="F39" s="29">
        <v>1</v>
      </c>
      <c r="G39" s="29">
        <v>1</v>
      </c>
      <c r="H39" s="29">
        <v>1</v>
      </c>
      <c r="I39" s="29">
        <v>0.95</v>
      </c>
      <c r="J39" s="29"/>
      <c r="K39" s="29">
        <v>1.087</v>
      </c>
      <c r="L39" s="24">
        <f>E39*K39</f>
        <v>1.087</v>
      </c>
    </row>
    <row r="40" spans="1:12" ht="12.75">
      <c r="A40" s="28"/>
      <c r="B40" s="31" t="s">
        <v>28</v>
      </c>
      <c r="C40" s="33"/>
      <c r="D40" s="29"/>
      <c r="E40" s="29"/>
      <c r="F40" s="29"/>
      <c r="G40" s="29"/>
      <c r="H40" s="29"/>
      <c r="I40" s="29"/>
      <c r="J40" s="29"/>
      <c r="K40" s="29"/>
      <c r="L40" s="24">
        <f>E40*K40</f>
        <v>0</v>
      </c>
    </row>
    <row r="41" spans="1:12" ht="12.75">
      <c r="A41" s="32"/>
      <c r="B41" s="33" t="s">
        <v>94</v>
      </c>
      <c r="C41" s="31">
        <v>1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I41" s="109">
        <v>0.8</v>
      </c>
      <c r="J41" s="31"/>
      <c r="K41" s="31">
        <v>0.916</v>
      </c>
      <c r="L41" s="24">
        <f>E41*K41</f>
        <v>0.916</v>
      </c>
    </row>
    <row r="42" spans="1:12" ht="12.75">
      <c r="A42" s="34"/>
      <c r="B42" s="35" t="s">
        <v>95</v>
      </c>
      <c r="C42" s="35">
        <v>1</v>
      </c>
      <c r="D42" s="35">
        <v>1</v>
      </c>
      <c r="E42" s="35">
        <v>1</v>
      </c>
      <c r="F42" s="35">
        <v>1</v>
      </c>
      <c r="G42" s="22">
        <v>1</v>
      </c>
      <c r="H42" s="35">
        <v>1</v>
      </c>
      <c r="I42" s="110">
        <v>0.8</v>
      </c>
      <c r="J42" s="35"/>
      <c r="K42" s="35">
        <v>0.892</v>
      </c>
      <c r="L42" s="36">
        <f>E42*K42</f>
        <v>0.892</v>
      </c>
    </row>
    <row r="43" spans="1:12" ht="12.75">
      <c r="A43" s="27"/>
      <c r="B43" s="16" t="s">
        <v>29</v>
      </c>
      <c r="C43" s="17">
        <f aca="true" t="shared" si="4" ref="C43:H43">SUM(C44:C47)</f>
        <v>5</v>
      </c>
      <c r="D43" s="17">
        <f t="shared" si="4"/>
        <v>5</v>
      </c>
      <c r="E43" s="17">
        <f t="shared" si="4"/>
        <v>5</v>
      </c>
      <c r="F43" s="17">
        <f t="shared" si="4"/>
        <v>5</v>
      </c>
      <c r="G43" s="18">
        <f t="shared" si="4"/>
        <v>5</v>
      </c>
      <c r="H43" s="17">
        <f t="shared" si="4"/>
        <v>5</v>
      </c>
      <c r="I43" s="19"/>
      <c r="J43" s="19"/>
      <c r="K43" s="20"/>
      <c r="L43" s="105">
        <f>SUM(L44:L47)</f>
        <v>2.481</v>
      </c>
    </row>
    <row r="44" spans="1:12" ht="12.75">
      <c r="A44" s="28"/>
      <c r="B44" s="29" t="s">
        <v>30</v>
      </c>
      <c r="C44" s="29"/>
      <c r="D44" s="29"/>
      <c r="E44" s="29"/>
      <c r="F44" s="29"/>
      <c r="G44" s="29"/>
      <c r="H44" s="29"/>
      <c r="I44" s="29"/>
      <c r="J44" s="29"/>
      <c r="K44" s="29"/>
      <c r="L44" s="24">
        <f aca="true" t="shared" si="5" ref="L44:L49">E44*K44</f>
        <v>0</v>
      </c>
    </row>
    <row r="45" spans="1:12" ht="12.75">
      <c r="A45" s="28"/>
      <c r="B45" s="29" t="s">
        <v>96</v>
      </c>
      <c r="C45" s="29">
        <v>5</v>
      </c>
      <c r="D45" s="29">
        <v>5</v>
      </c>
      <c r="E45" s="29">
        <v>5</v>
      </c>
      <c r="F45" s="29">
        <v>5</v>
      </c>
      <c r="G45" s="22">
        <v>5</v>
      </c>
      <c r="H45" s="29">
        <v>5</v>
      </c>
      <c r="I45" s="29">
        <v>0.62</v>
      </c>
      <c r="J45" s="29"/>
      <c r="K45" s="107">
        <v>0.4962</v>
      </c>
      <c r="L45" s="103">
        <f t="shared" si="5"/>
        <v>2.481</v>
      </c>
    </row>
    <row r="46" spans="1:12" ht="12.75">
      <c r="A46" s="28"/>
      <c r="B46" s="29"/>
      <c r="C46" s="29"/>
      <c r="D46" s="29"/>
      <c r="E46" s="29"/>
      <c r="F46" s="29"/>
      <c r="G46" s="37"/>
      <c r="H46" s="29"/>
      <c r="I46" s="29"/>
      <c r="J46" s="29"/>
      <c r="K46" s="29"/>
      <c r="L46" s="24">
        <f t="shared" si="5"/>
        <v>0</v>
      </c>
    </row>
    <row r="47" spans="1:12" ht="12.75">
      <c r="A47" s="34"/>
      <c r="B47" s="35"/>
      <c r="C47" s="35"/>
      <c r="D47" s="35"/>
      <c r="E47" s="35"/>
      <c r="F47" s="35"/>
      <c r="G47" s="38"/>
      <c r="H47" s="31"/>
      <c r="I47" s="35"/>
      <c r="J47" s="35"/>
      <c r="K47" s="35"/>
      <c r="L47" s="24">
        <f t="shared" si="5"/>
        <v>0</v>
      </c>
    </row>
    <row r="48" spans="1:12" ht="12.75">
      <c r="A48" s="27"/>
      <c r="B48" s="16" t="s">
        <v>54</v>
      </c>
      <c r="C48" s="17">
        <f aca="true" t="shared" si="6" ref="C48:H48">SUM(C49:C52)</f>
        <v>0</v>
      </c>
      <c r="D48" s="17">
        <f t="shared" si="6"/>
        <v>0</v>
      </c>
      <c r="E48" s="17">
        <f t="shared" si="6"/>
        <v>0</v>
      </c>
      <c r="F48" s="17">
        <f t="shared" si="6"/>
        <v>0</v>
      </c>
      <c r="G48" s="18">
        <f t="shared" si="6"/>
        <v>0</v>
      </c>
      <c r="H48" s="17">
        <f t="shared" si="6"/>
        <v>0</v>
      </c>
      <c r="I48" s="19"/>
      <c r="J48" s="19"/>
      <c r="K48" s="20"/>
      <c r="L48" s="39">
        <f>SUM(L49:L52)</f>
        <v>0</v>
      </c>
    </row>
    <row r="49" spans="1:12" ht="12.75">
      <c r="A49" s="28"/>
      <c r="B49" s="29" t="s">
        <v>31</v>
      </c>
      <c r="C49" s="31"/>
      <c r="D49" s="31"/>
      <c r="E49" s="31"/>
      <c r="F49" s="31"/>
      <c r="G49" s="31"/>
      <c r="H49" s="31"/>
      <c r="I49" s="31"/>
      <c r="J49" s="31"/>
      <c r="K49" s="31"/>
      <c r="L49" s="24">
        <f t="shared" si="5"/>
        <v>0</v>
      </c>
    </row>
    <row r="50" spans="1:12" ht="12.75">
      <c r="A50" s="28"/>
      <c r="B50" s="29" t="s">
        <v>32</v>
      </c>
      <c r="C50" s="29"/>
      <c r="D50" s="29"/>
      <c r="E50" s="29"/>
      <c r="F50" s="29"/>
      <c r="G50" s="29"/>
      <c r="H50" s="29"/>
      <c r="I50" s="29"/>
      <c r="J50" s="29"/>
      <c r="K50" s="29"/>
      <c r="L50" s="24">
        <f>E50*K50</f>
        <v>0</v>
      </c>
    </row>
    <row r="51" spans="1:12" ht="12.75">
      <c r="A51" s="28"/>
      <c r="B51" s="29" t="s">
        <v>55</v>
      </c>
      <c r="C51" s="29"/>
      <c r="D51" s="29"/>
      <c r="E51" s="29"/>
      <c r="F51" s="29"/>
      <c r="G51" s="37"/>
      <c r="H51" s="29"/>
      <c r="I51" s="29"/>
      <c r="J51" s="29"/>
      <c r="K51" s="29"/>
      <c r="L51" s="24">
        <f>E51*K51</f>
        <v>0</v>
      </c>
    </row>
    <row r="52" spans="1:12" ht="13.5" thickBot="1">
      <c r="A52" s="28"/>
      <c r="B52" s="29" t="s">
        <v>56</v>
      </c>
      <c r="C52" s="29"/>
      <c r="D52" s="29"/>
      <c r="E52" s="29"/>
      <c r="F52" s="29"/>
      <c r="G52" s="37"/>
      <c r="H52" s="40"/>
      <c r="I52" s="29"/>
      <c r="J52" s="29"/>
      <c r="K52" s="29"/>
      <c r="L52" s="24">
        <f>E52*K52</f>
        <v>0</v>
      </c>
    </row>
    <row r="53" spans="1:12" ht="15" thickBot="1" thickTop="1">
      <c r="A53" s="210" t="s">
        <v>53</v>
      </c>
      <c r="B53" s="211"/>
      <c r="C53" s="41">
        <f aca="true" t="shared" si="7" ref="C53:H53">SUM(C20+C30+C37+C43+C48)</f>
        <v>35</v>
      </c>
      <c r="D53" s="41">
        <f t="shared" si="7"/>
        <v>30</v>
      </c>
      <c r="E53" s="41">
        <f t="shared" si="7"/>
        <v>35</v>
      </c>
      <c r="F53" s="41">
        <f t="shared" si="7"/>
        <v>35</v>
      </c>
      <c r="G53" s="41">
        <f t="shared" si="7"/>
        <v>35</v>
      </c>
      <c r="H53" s="41">
        <f t="shared" si="7"/>
        <v>30</v>
      </c>
      <c r="I53" s="42"/>
      <c r="J53" s="42"/>
      <c r="K53" s="43"/>
      <c r="L53" s="111">
        <f>SUM(L20+L30+L37+L43+L48)</f>
        <v>30.863799999999998</v>
      </c>
    </row>
    <row r="54" ht="13.5" thickTop="1"/>
    <row r="56" spans="1:11" ht="12.75">
      <c r="A56" s="44" t="s">
        <v>33</v>
      </c>
      <c r="H56" s="44"/>
      <c r="I56" s="44"/>
      <c r="J56" s="44"/>
      <c r="K56" s="44"/>
    </row>
    <row r="57" spans="1:12" ht="13.5" thickBot="1">
      <c r="A57" s="45" t="s">
        <v>97</v>
      </c>
      <c r="B57" s="46"/>
      <c r="C57" s="46"/>
      <c r="D57" s="46"/>
      <c r="E57" s="46"/>
      <c r="F57" s="46"/>
      <c r="G57" s="46"/>
      <c r="H57" s="45"/>
      <c r="I57" s="45"/>
      <c r="J57" s="45"/>
      <c r="K57" s="45"/>
      <c r="L57" s="46"/>
    </row>
    <row r="58" spans="1:12" ht="13.5" thickBot="1">
      <c r="A58" s="45"/>
      <c r="B58" s="46"/>
      <c r="C58" s="46"/>
      <c r="D58" s="46"/>
      <c r="E58" s="46"/>
      <c r="F58" s="46"/>
      <c r="G58" s="46"/>
      <c r="H58" s="45"/>
      <c r="I58" s="45"/>
      <c r="J58" s="45"/>
      <c r="K58" s="45"/>
      <c r="L58" s="46"/>
    </row>
    <row r="59" spans="1:12" ht="13.5" thickBot="1">
      <c r="A59" s="45"/>
      <c r="B59" s="46"/>
      <c r="C59" s="46"/>
      <c r="D59" s="46"/>
      <c r="E59" s="46"/>
      <c r="F59" s="46"/>
      <c r="G59" s="46"/>
      <c r="H59" s="45"/>
      <c r="I59" s="45"/>
      <c r="J59" s="45"/>
      <c r="K59" s="45"/>
      <c r="L59" s="46"/>
    </row>
    <row r="60" ht="12.75">
      <c r="H60"/>
    </row>
    <row r="61" ht="12.75">
      <c r="H61"/>
    </row>
    <row r="62" spans="1:8" ht="12.75">
      <c r="A62" s="47" t="s">
        <v>34</v>
      </c>
      <c r="B62" s="47"/>
      <c r="C62" s="47"/>
      <c r="D62" s="47"/>
      <c r="E62" s="47"/>
      <c r="F62" s="47"/>
      <c r="G62" s="47"/>
      <c r="H62" s="47"/>
    </row>
    <row r="63" spans="1:8" ht="12.75">
      <c r="A63" s="47" t="s">
        <v>35</v>
      </c>
      <c r="B63" s="47"/>
      <c r="C63" s="47"/>
      <c r="D63" s="47"/>
      <c r="E63" s="47"/>
      <c r="F63" s="47"/>
      <c r="G63" s="47"/>
      <c r="H63" s="47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 s="44"/>
    </row>
    <row r="72" spans="1:8" ht="12.75">
      <c r="A72" s="44" t="s">
        <v>99</v>
      </c>
      <c r="B72" s="44"/>
      <c r="C72" s="44"/>
      <c r="D72" s="44"/>
      <c r="E72" s="44"/>
      <c r="F72" s="44"/>
      <c r="H72"/>
    </row>
    <row r="73" spans="7:8" ht="12.75">
      <c r="G73" s="48"/>
      <c r="H73"/>
    </row>
    <row r="74" spans="1:8" ht="12.75">
      <c r="A74" s="44" t="s">
        <v>36</v>
      </c>
      <c r="B74" s="44" t="s">
        <v>7</v>
      </c>
      <c r="C74" s="44"/>
      <c r="H74"/>
    </row>
    <row r="75" ht="12.75">
      <c r="H75"/>
    </row>
    <row r="76" spans="1:12" ht="12.75">
      <c r="A76" s="48"/>
      <c r="B76" s="48" t="s">
        <v>37</v>
      </c>
      <c r="C76" s="115">
        <v>30.864</v>
      </c>
      <c r="D76" s="49" t="s">
        <v>38</v>
      </c>
      <c r="E76" s="101">
        <v>4546.85</v>
      </c>
      <c r="F76" s="48" t="s">
        <v>39</v>
      </c>
      <c r="G76" s="48" t="s">
        <v>40</v>
      </c>
      <c r="H76" s="48"/>
      <c r="J76" s="50"/>
      <c r="L76" s="51">
        <f>C76*E76*12</f>
        <v>1684007.7408000003</v>
      </c>
    </row>
    <row r="77" spans="1:12" ht="12.75">
      <c r="A77" s="48"/>
      <c r="B77" s="48"/>
      <c r="C77" s="48"/>
      <c r="D77" s="48"/>
      <c r="E77" s="48"/>
      <c r="F77" s="48"/>
      <c r="G77" s="48"/>
      <c r="H77" s="48"/>
      <c r="J77" s="52"/>
      <c r="L77" s="51"/>
    </row>
    <row r="78" spans="1:12" ht="12.75">
      <c r="A78" s="48"/>
      <c r="B78" s="48"/>
      <c r="C78" s="48"/>
      <c r="D78" s="48"/>
      <c r="E78" s="48"/>
      <c r="F78" s="48"/>
      <c r="G78" s="48" t="s">
        <v>41</v>
      </c>
      <c r="H78" s="48"/>
      <c r="J78" s="52"/>
      <c r="L78" s="51">
        <v>94500</v>
      </c>
    </row>
    <row r="79" spans="1:12" ht="12.75">
      <c r="A79" s="48"/>
      <c r="B79" s="48"/>
      <c r="C79" s="48"/>
      <c r="D79" s="48"/>
      <c r="E79" s="48"/>
      <c r="F79" s="48"/>
      <c r="G79" s="48"/>
      <c r="H79" s="48"/>
      <c r="J79" s="52"/>
      <c r="L79" s="4"/>
    </row>
    <row r="80" spans="1:12" ht="13.5" thickBot="1">
      <c r="A80" s="53"/>
      <c r="B80" s="54"/>
      <c r="C80" s="54"/>
      <c r="D80" s="53"/>
      <c r="E80" s="48"/>
      <c r="F80" s="48"/>
      <c r="G80" s="48" t="s">
        <v>42</v>
      </c>
      <c r="H80" s="53"/>
      <c r="I80" s="7"/>
      <c r="J80" s="55"/>
      <c r="K80" s="55"/>
      <c r="L80" s="55">
        <f>(L76+L78)*17.2%</f>
        <v>305903.33141760004</v>
      </c>
    </row>
    <row r="81" spans="1:10" ht="13.5" thickTop="1">
      <c r="A81" s="53"/>
      <c r="B81" s="54"/>
      <c r="C81" s="54"/>
      <c r="D81" s="53"/>
      <c r="E81" s="48"/>
      <c r="F81" s="48"/>
      <c r="G81" s="56"/>
      <c r="H81" s="56"/>
      <c r="J81" s="52"/>
    </row>
    <row r="82" spans="1:12" ht="13.5" thickBot="1">
      <c r="A82" s="53"/>
      <c r="B82" s="53"/>
      <c r="C82" s="53"/>
      <c r="D82" s="53"/>
      <c r="E82" s="53"/>
      <c r="F82" s="53"/>
      <c r="G82" s="53" t="s">
        <v>43</v>
      </c>
      <c r="H82" s="53"/>
      <c r="J82" s="57"/>
      <c r="L82" s="55">
        <v>2084411</v>
      </c>
    </row>
    <row r="83" spans="1:10" ht="13.5" thickTop="1">
      <c r="A83" s="53"/>
      <c r="B83" s="53"/>
      <c r="C83" s="53"/>
      <c r="D83" s="53"/>
      <c r="E83" s="53"/>
      <c r="F83" s="53"/>
      <c r="G83" s="53"/>
      <c r="H83" s="53"/>
      <c r="J83" s="58"/>
    </row>
    <row r="84" spans="1:10" ht="12.75">
      <c r="A84" s="59"/>
      <c r="B84" s="59"/>
      <c r="C84" s="59"/>
      <c r="D84" s="53"/>
      <c r="E84" s="53"/>
      <c r="F84" s="53"/>
      <c r="G84" s="53"/>
      <c r="H84" s="53"/>
      <c r="J84" s="58"/>
    </row>
    <row r="85" spans="1:10" ht="12.75">
      <c r="A85" s="60" t="s">
        <v>44</v>
      </c>
      <c r="B85" s="44" t="s">
        <v>49</v>
      </c>
      <c r="C85" s="44"/>
      <c r="H85"/>
      <c r="J85" s="58"/>
    </row>
    <row r="86" spans="8:10" ht="12.75">
      <c r="H86"/>
      <c r="J86" s="58"/>
    </row>
    <row r="87" spans="1:12" ht="39">
      <c r="A87" s="48"/>
      <c r="B87" s="61" t="s">
        <v>45</v>
      </c>
      <c r="C87" s="116">
        <v>32.407</v>
      </c>
      <c r="D87" s="49" t="s">
        <v>38</v>
      </c>
      <c r="E87" s="101">
        <v>4546.85</v>
      </c>
      <c r="F87" s="48" t="s">
        <v>39</v>
      </c>
      <c r="G87" s="48" t="s">
        <v>40</v>
      </c>
      <c r="H87" s="48"/>
      <c r="J87" s="50"/>
      <c r="L87" s="51">
        <f>C87*E87*12</f>
        <v>1768197.2154</v>
      </c>
    </row>
    <row r="88" spans="1:12" ht="12.75">
      <c r="A88" s="48"/>
      <c r="B88" s="48"/>
      <c r="C88" s="48"/>
      <c r="D88" s="48"/>
      <c r="E88" s="48"/>
      <c r="F88" s="48"/>
      <c r="G88" s="48"/>
      <c r="H88" s="48"/>
      <c r="J88" s="52"/>
      <c r="L88" s="51"/>
    </row>
    <row r="89" spans="1:12" ht="12.75">
      <c r="A89" s="48"/>
      <c r="B89" s="48"/>
      <c r="C89" s="48"/>
      <c r="D89" s="48"/>
      <c r="E89" s="48"/>
      <c r="F89" s="48"/>
      <c r="G89" s="48" t="s">
        <v>41</v>
      </c>
      <c r="H89" s="48"/>
      <c r="J89" s="52"/>
      <c r="L89" s="51">
        <v>99225</v>
      </c>
    </row>
    <row r="90" spans="1:12" ht="12.75">
      <c r="A90" s="48"/>
      <c r="B90" s="48"/>
      <c r="C90" s="48"/>
      <c r="D90" s="48"/>
      <c r="E90" s="48"/>
      <c r="F90" s="48"/>
      <c r="G90" s="48"/>
      <c r="H90" s="48"/>
      <c r="J90" s="52"/>
      <c r="L90" s="51"/>
    </row>
    <row r="91" spans="1:12" ht="13.5" thickBot="1">
      <c r="A91" s="53"/>
      <c r="B91" s="54"/>
      <c r="C91" s="54"/>
      <c r="D91" s="53"/>
      <c r="E91" s="48"/>
      <c r="F91" s="48"/>
      <c r="G91" s="48" t="s">
        <v>42</v>
      </c>
      <c r="H91" s="53"/>
      <c r="I91" s="7"/>
      <c r="J91" s="55"/>
      <c r="K91" s="55"/>
      <c r="L91" s="51">
        <f>(L87+L89)*17.2%</f>
        <v>321196.6210488</v>
      </c>
    </row>
    <row r="92" spans="1:12" ht="13.5" thickTop="1">
      <c r="A92" s="53"/>
      <c r="B92" s="54"/>
      <c r="C92" s="54"/>
      <c r="D92" s="53"/>
      <c r="E92" s="48"/>
      <c r="F92" s="48"/>
      <c r="G92" s="56"/>
      <c r="H92" s="56"/>
      <c r="J92" s="52"/>
      <c r="L92" s="51"/>
    </row>
    <row r="93" spans="1:12" ht="13.5" thickBot="1">
      <c r="A93" s="53"/>
      <c r="B93" s="53"/>
      <c r="C93" s="53"/>
      <c r="D93" s="53"/>
      <c r="E93" s="53"/>
      <c r="F93" s="53"/>
      <c r="G93" s="53" t="s">
        <v>43</v>
      </c>
      <c r="H93" s="53"/>
      <c r="J93" s="57"/>
      <c r="L93" s="55">
        <v>2188619</v>
      </c>
    </row>
    <row r="94" spans="1:12" ht="13.5" thickTop="1">
      <c r="A94" s="53"/>
      <c r="B94" s="53"/>
      <c r="C94" s="53"/>
      <c r="D94" s="53"/>
      <c r="E94" s="53"/>
      <c r="F94" s="53"/>
      <c r="G94" s="53"/>
      <c r="H94" s="53"/>
      <c r="J94" s="58"/>
      <c r="L94" s="51"/>
    </row>
    <row r="95" spans="1:12" ht="12.75">
      <c r="A95" s="4"/>
      <c r="B95" s="4"/>
      <c r="C95" s="4"/>
      <c r="D95" s="4"/>
      <c r="E95" s="4"/>
      <c r="F95" s="4"/>
      <c r="G95" s="4"/>
      <c r="J95" s="58"/>
      <c r="L95" s="51"/>
    </row>
    <row r="96" spans="1:12" ht="12.75">
      <c r="A96" s="44" t="s">
        <v>46</v>
      </c>
      <c r="B96" s="44" t="s">
        <v>85</v>
      </c>
      <c r="C96" s="44"/>
      <c r="H96"/>
      <c r="J96" s="58"/>
      <c r="L96" s="51"/>
    </row>
    <row r="97" spans="8:12" ht="12.75">
      <c r="H97"/>
      <c r="J97" s="58"/>
      <c r="L97" s="51"/>
    </row>
    <row r="98" spans="1:12" ht="39">
      <c r="A98" s="48"/>
      <c r="B98" s="61" t="s">
        <v>47</v>
      </c>
      <c r="C98" s="116">
        <v>34.027</v>
      </c>
      <c r="D98" s="49" t="s">
        <v>38</v>
      </c>
      <c r="E98" s="101">
        <v>4546.85</v>
      </c>
      <c r="F98" s="48" t="s">
        <v>39</v>
      </c>
      <c r="G98" s="48" t="s">
        <v>40</v>
      </c>
      <c r="H98" s="48"/>
      <c r="J98" s="50"/>
      <c r="L98" s="51">
        <f>C98*E98*12</f>
        <v>1856587.9794</v>
      </c>
    </row>
    <row r="99" spans="1:12" ht="12.75">
      <c r="A99" s="48"/>
      <c r="B99" s="48"/>
      <c r="C99" s="48"/>
      <c r="D99" s="48"/>
      <c r="E99" s="48"/>
      <c r="F99" s="48"/>
      <c r="G99" s="48"/>
      <c r="H99" s="48"/>
      <c r="J99" s="52"/>
      <c r="L99" s="51"/>
    </row>
    <row r="100" spans="1:12" ht="12.75">
      <c r="A100" s="48"/>
      <c r="B100" s="48"/>
      <c r="C100" s="48"/>
      <c r="D100" s="48"/>
      <c r="E100" s="48"/>
      <c r="F100" s="48"/>
      <c r="G100" s="48" t="s">
        <v>41</v>
      </c>
      <c r="H100" s="48"/>
      <c r="J100" s="52"/>
      <c r="L100" s="51">
        <v>104186</v>
      </c>
    </row>
    <row r="101" spans="1:12" ht="12.75">
      <c r="A101" s="48"/>
      <c r="B101" s="48"/>
      <c r="C101" s="48"/>
      <c r="D101" s="48"/>
      <c r="E101" s="48"/>
      <c r="F101" s="48"/>
      <c r="G101" s="48"/>
      <c r="H101" s="48"/>
      <c r="J101" s="52"/>
      <c r="L101" s="51"/>
    </row>
    <row r="102" spans="1:12" ht="13.5" thickBot="1">
      <c r="A102" s="53"/>
      <c r="B102" s="54"/>
      <c r="C102" s="54"/>
      <c r="D102" s="53"/>
      <c r="E102" s="48"/>
      <c r="F102" s="48"/>
      <c r="G102" s="48" t="s">
        <v>42</v>
      </c>
      <c r="H102" s="53"/>
      <c r="I102" s="7"/>
      <c r="J102" s="55"/>
      <c r="K102" s="55"/>
      <c r="L102" s="51">
        <f>(L98+L100)*17.2%</f>
        <v>337253.1244568</v>
      </c>
    </row>
    <row r="103" spans="1:12" ht="13.5" thickTop="1">
      <c r="A103" s="53"/>
      <c r="B103" s="54"/>
      <c r="C103" s="54"/>
      <c r="D103" s="53"/>
      <c r="E103" s="48"/>
      <c r="F103" s="48"/>
      <c r="G103" s="56"/>
      <c r="H103" s="56"/>
      <c r="J103" s="52"/>
      <c r="L103" s="51"/>
    </row>
    <row r="104" spans="1:12" ht="13.5" thickBot="1">
      <c r="A104" s="53"/>
      <c r="B104" s="53"/>
      <c r="C104" s="53"/>
      <c r="D104" s="53"/>
      <c r="E104" s="53"/>
      <c r="F104" s="53"/>
      <c r="G104" s="53" t="s">
        <v>43</v>
      </c>
      <c r="H104" s="53"/>
      <c r="J104" s="57"/>
      <c r="L104" s="55">
        <v>2298027</v>
      </c>
    </row>
    <row r="105" spans="1:12" ht="15.75" thickTop="1">
      <c r="A105" s="87"/>
      <c r="B105" s="53"/>
      <c r="C105" s="53"/>
      <c r="D105" s="53"/>
      <c r="E105" s="53"/>
      <c r="F105" s="53"/>
      <c r="G105" s="53"/>
      <c r="H105" s="53"/>
      <c r="L105" s="51"/>
    </row>
    <row r="106" spans="1:8" ht="15">
      <c r="A106" s="78"/>
      <c r="H106" s="44"/>
    </row>
    <row r="107" spans="1:12" ht="15">
      <c r="A107" s="78"/>
      <c r="B107" s="81"/>
      <c r="C107" s="81"/>
      <c r="D107" s="74"/>
      <c r="E107" s="74"/>
      <c r="F107" s="73"/>
      <c r="G107" s="73"/>
      <c r="H107" s="73"/>
      <c r="I107" s="73"/>
      <c r="J107" s="73"/>
      <c r="K107" s="75" t="s">
        <v>75</v>
      </c>
      <c r="L107" s="73"/>
    </row>
    <row r="108" spans="1:12" ht="12.75" customHeight="1">
      <c r="A108" s="78" t="s">
        <v>73</v>
      </c>
      <c r="B108" s="80" t="s">
        <v>100</v>
      </c>
      <c r="C108" s="73"/>
      <c r="D108" s="75" t="s">
        <v>74</v>
      </c>
      <c r="E108" s="74"/>
      <c r="F108" s="73"/>
      <c r="G108" s="75"/>
      <c r="H108" s="75" t="s">
        <v>81</v>
      </c>
      <c r="I108" s="75"/>
      <c r="J108" s="73"/>
      <c r="K108" s="73"/>
      <c r="L108" s="73"/>
    </row>
    <row r="109" spans="1:12" ht="15">
      <c r="A109" s="78" t="s">
        <v>2</v>
      </c>
      <c r="B109" s="80" t="s">
        <v>108</v>
      </c>
      <c r="C109" s="73"/>
      <c r="D109" s="74" t="s">
        <v>101</v>
      </c>
      <c r="E109" s="74"/>
      <c r="F109" s="73"/>
      <c r="G109" s="73"/>
      <c r="H109" s="73"/>
      <c r="I109" s="73"/>
      <c r="J109" s="73"/>
      <c r="K109" s="73" t="s">
        <v>109</v>
      </c>
      <c r="L109" s="73"/>
    </row>
    <row r="110" spans="6:12" ht="12.75">
      <c r="F110" s="53"/>
      <c r="H110" s="53"/>
      <c r="K110" s="48"/>
      <c r="L110" s="53"/>
    </row>
    <row r="111" spans="6:12" ht="12.75">
      <c r="F111" s="53"/>
      <c r="H111" s="53"/>
      <c r="K111" s="53"/>
      <c r="L111" s="53"/>
    </row>
    <row r="112" spans="8:12" ht="12.75">
      <c r="H112" s="53"/>
      <c r="I112" s="53"/>
      <c r="J112" s="53"/>
      <c r="K112" s="53"/>
      <c r="L112" s="53"/>
    </row>
    <row r="113" spans="8:12" ht="12.75">
      <c r="H113" s="59"/>
      <c r="I113" s="53"/>
      <c r="J113" s="53"/>
      <c r="K113" s="53"/>
      <c r="L113" s="53"/>
    </row>
    <row r="114" ht="12.75">
      <c r="H114" s="60"/>
    </row>
    <row r="115" ht="12.75">
      <c r="H115"/>
    </row>
    <row r="116" spans="8:12" ht="12.75">
      <c r="H116" s="48"/>
      <c r="I116" s="49"/>
      <c r="J116" s="48"/>
      <c r="K116" s="48"/>
      <c r="L116" s="48"/>
    </row>
    <row r="117" spans="8:12" ht="12.75">
      <c r="H117" s="48"/>
      <c r="I117" s="48"/>
      <c r="J117" s="48"/>
      <c r="K117" s="48"/>
      <c r="L117" s="48"/>
    </row>
    <row r="118" spans="8:12" ht="12.75">
      <c r="H118" s="48"/>
      <c r="I118" s="48"/>
      <c r="J118" s="48"/>
      <c r="K118" s="48"/>
      <c r="L118" s="48"/>
    </row>
    <row r="119" spans="8:12" ht="12.75">
      <c r="H119" s="48"/>
      <c r="I119" s="48"/>
      <c r="J119" s="48"/>
      <c r="K119" s="48"/>
      <c r="L119" s="48"/>
    </row>
    <row r="120" spans="8:12" ht="12.75">
      <c r="H120" s="53"/>
      <c r="I120" s="53"/>
      <c r="J120" s="48"/>
      <c r="K120" s="48"/>
      <c r="L120" s="53"/>
    </row>
    <row r="121" spans="8:12" ht="12.75">
      <c r="H121" s="53"/>
      <c r="I121" s="53"/>
      <c r="J121" s="48"/>
      <c r="K121" s="48"/>
      <c r="L121" s="53"/>
    </row>
    <row r="122" spans="8:12" ht="12.75">
      <c r="H122" s="53"/>
      <c r="I122" s="53"/>
      <c r="J122" s="53"/>
      <c r="K122" s="53"/>
      <c r="L122" s="53"/>
    </row>
    <row r="123" spans="8:12" ht="12.75">
      <c r="H123" s="53"/>
      <c r="I123" s="53"/>
      <c r="J123" s="53"/>
      <c r="K123" s="53"/>
      <c r="L123" s="53"/>
    </row>
    <row r="124" spans="9:12" ht="12.75">
      <c r="I124" s="4"/>
      <c r="J124" s="4"/>
      <c r="K124" s="4"/>
      <c r="L124" s="4"/>
    </row>
    <row r="125" ht="12.75">
      <c r="H125" s="44"/>
    </row>
    <row r="126" ht="12.75">
      <c r="H126"/>
    </row>
    <row r="127" spans="8:12" ht="12.75">
      <c r="H127" s="48"/>
      <c r="I127" s="49"/>
      <c r="J127" s="48"/>
      <c r="K127" s="48"/>
      <c r="L127" s="48"/>
    </row>
    <row r="128" spans="8:12" ht="12.75">
      <c r="H128" s="48"/>
      <c r="I128" s="48"/>
      <c r="J128" s="48"/>
      <c r="K128" s="48"/>
      <c r="L128" s="48"/>
    </row>
    <row r="129" spans="8:12" ht="12.75">
      <c r="H129" s="48"/>
      <c r="I129" s="48"/>
      <c r="J129" s="48"/>
      <c r="K129" s="48"/>
      <c r="L129" s="48"/>
    </row>
    <row r="130" spans="8:12" ht="12.75">
      <c r="H130" s="48"/>
      <c r="I130" s="48"/>
      <c r="J130" s="48"/>
      <c r="K130" s="48"/>
      <c r="L130" s="48"/>
    </row>
    <row r="131" spans="8:12" ht="12.75">
      <c r="H131" s="53"/>
      <c r="I131" s="53"/>
      <c r="J131" s="48"/>
      <c r="K131" s="48"/>
      <c r="L131" s="53"/>
    </row>
    <row r="132" spans="8:12" ht="12.75">
      <c r="H132" s="53"/>
      <c r="I132" s="53"/>
      <c r="J132" s="48"/>
      <c r="K132" s="48"/>
      <c r="L132" s="53"/>
    </row>
    <row r="133" spans="8:12" ht="12.75">
      <c r="H133" s="53"/>
      <c r="I133" s="53"/>
      <c r="J133" s="53"/>
      <c r="K133" s="53"/>
      <c r="L133" s="53"/>
    </row>
    <row r="134" spans="8:12" ht="12.75">
      <c r="H134" s="53"/>
      <c r="I134" s="53"/>
      <c r="J134" s="53"/>
      <c r="K134" s="53"/>
      <c r="L134" s="53"/>
    </row>
    <row r="135" spans="9:12" ht="12.75">
      <c r="I135" s="4"/>
      <c r="J135" s="4"/>
      <c r="K135" s="4"/>
      <c r="L135" s="4"/>
    </row>
    <row r="136" spans="8:12" ht="12.75">
      <c r="H136" s="62"/>
      <c r="I136" s="4"/>
      <c r="J136" s="4"/>
      <c r="K136" s="4"/>
      <c r="L136" s="4"/>
    </row>
    <row r="137" spans="8:12" ht="12.75">
      <c r="H137" s="62"/>
      <c r="I137" s="4"/>
      <c r="J137" s="4"/>
      <c r="K137" s="4"/>
      <c r="L137" s="4"/>
    </row>
  </sheetData>
  <sheetProtection/>
  <mergeCells count="13">
    <mergeCell ref="C13:C17"/>
    <mergeCell ref="H13:H17"/>
    <mergeCell ref="D13:D17"/>
    <mergeCell ref="A53:B53"/>
    <mergeCell ref="A13:A16"/>
    <mergeCell ref="B13:B16"/>
    <mergeCell ref="H2:K2"/>
    <mergeCell ref="E13:G14"/>
    <mergeCell ref="L14:L17"/>
    <mergeCell ref="I13:L13"/>
    <mergeCell ref="K14:K17"/>
    <mergeCell ref="J14:J17"/>
    <mergeCell ref="I14:I17"/>
  </mergeCells>
  <printOptions horizontalCentered="1" verticalCentered="1"/>
  <pageMargins left="0" right="0" top="0" bottom="0" header="0" footer="0"/>
  <pageSetup horizontalDpi="600" verticalDpi="600" orientation="landscape" paperSize="9" scale="75" r:id="rId1"/>
  <rowBreaks count="2" manualBreakCount="2">
    <brk id="36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67"/>
  <sheetViews>
    <sheetView tabSelected="1" zoomScale="75" zoomScaleNormal="75" zoomScaleSheetLayoutView="80" zoomScalePageLayoutView="0" workbookViewId="0" topLeftCell="A43">
      <selection activeCell="A67" sqref="A67"/>
    </sheetView>
  </sheetViews>
  <sheetFormatPr defaultColWidth="9.140625" defaultRowHeight="12.75"/>
  <cols>
    <col min="1" max="1" width="53.7109375" style="69" customWidth="1"/>
    <col min="2" max="2" width="35.57421875" style="70" customWidth="1"/>
    <col min="3" max="3" width="13.57421875" style="71" customWidth="1"/>
    <col min="4" max="4" width="14.28125" style="71" customWidth="1"/>
    <col min="5" max="5" width="14.140625" style="71" customWidth="1"/>
    <col min="6" max="6" width="13.140625" style="71" customWidth="1"/>
    <col min="7" max="7" width="13.8515625" style="71" customWidth="1"/>
    <col min="8" max="8" width="13.28125" style="71" customWidth="1"/>
    <col min="9" max="9" width="10.7109375" style="71" hidden="1" customWidth="1"/>
    <col min="10" max="10" width="10.57421875" style="71" customWidth="1"/>
    <col min="11" max="11" width="10.28125" style="71" customWidth="1"/>
    <col min="12" max="12" width="9.7109375" style="71" customWidth="1"/>
    <col min="13" max="13" width="6.7109375" style="71" customWidth="1"/>
    <col min="14" max="14" width="11.57421875" style="71" customWidth="1"/>
    <col min="15" max="15" width="16.7109375" style="71" hidden="1" customWidth="1"/>
    <col min="16" max="16" width="16.421875" style="71" hidden="1" customWidth="1"/>
    <col min="17" max="16384" width="9.140625" style="71" customWidth="1"/>
  </cols>
  <sheetData>
    <row r="1" ht="9" customHeight="1"/>
    <row r="2" spans="1:2" ht="19.5" customHeight="1">
      <c r="A2" s="187" t="s">
        <v>160</v>
      </c>
      <c r="B2" s="184"/>
    </row>
    <row r="3" spans="1:2" ht="9" customHeight="1">
      <c r="A3" s="184"/>
      <c r="B3" s="184"/>
    </row>
    <row r="4" ht="9" customHeight="1">
      <c r="B4" s="71"/>
    </row>
    <row r="5" ht="9" customHeight="1"/>
    <row r="6" ht="9" customHeight="1"/>
    <row r="7" spans="1:14" ht="18" thickBot="1">
      <c r="A7" s="1" t="s">
        <v>48</v>
      </c>
      <c r="B7" s="2" t="s">
        <v>117</v>
      </c>
      <c r="C7" s="82"/>
      <c r="D7" s="73"/>
      <c r="E7" s="73"/>
      <c r="F7" s="159"/>
      <c r="G7" s="160"/>
      <c r="H7" s="160"/>
      <c r="I7" s="161"/>
      <c r="J7" s="162"/>
      <c r="K7" s="218"/>
      <c r="L7" s="218"/>
      <c r="M7" s="218"/>
      <c r="N7" s="218"/>
    </row>
    <row r="8" spans="1:17" ht="19.5" customHeight="1">
      <c r="A8" s="47" t="s">
        <v>57</v>
      </c>
      <c r="B8" s="185" t="s">
        <v>153</v>
      </c>
      <c r="C8" s="186"/>
      <c r="D8" s="73"/>
      <c r="E8" s="73"/>
      <c r="F8" s="159"/>
      <c r="G8" s="160"/>
      <c r="H8" s="160"/>
      <c r="I8" s="161"/>
      <c r="J8" s="163"/>
      <c r="K8" s="155"/>
      <c r="L8" s="156"/>
      <c r="M8" s="156"/>
      <c r="N8" s="157"/>
      <c r="Q8" s="128"/>
    </row>
    <row r="9" spans="1:14" ht="17.25" customHeight="1">
      <c r="A9" s="47"/>
      <c r="B9" s="4"/>
      <c r="G9" s="158"/>
      <c r="H9" s="158"/>
      <c r="I9" s="158"/>
      <c r="J9" s="158"/>
      <c r="K9" s="154"/>
      <c r="L9" s="154"/>
      <c r="M9" s="154"/>
      <c r="N9" s="154"/>
    </row>
    <row r="10" spans="1:2" ht="15">
      <c r="A10" s="1" t="s">
        <v>0</v>
      </c>
      <c r="B10" s="230" t="s">
        <v>76</v>
      </c>
    </row>
    <row r="11" spans="1:16" ht="18" customHeight="1">
      <c r="A11" s="1" t="s">
        <v>1</v>
      </c>
      <c r="B11" s="1" t="s">
        <v>102</v>
      </c>
      <c r="O11" s="72"/>
      <c r="P11" s="72"/>
    </row>
    <row r="12" spans="1:16" ht="18" customHeight="1">
      <c r="A12" s="1"/>
      <c r="B12" s="1"/>
      <c r="O12" s="72"/>
      <c r="P12" s="72"/>
    </row>
    <row r="13" spans="1:14" ht="38.25" customHeight="1">
      <c r="A13" s="97" t="s">
        <v>80</v>
      </c>
      <c r="B13" s="95" t="s">
        <v>161</v>
      </c>
      <c r="C13" s="131" t="s">
        <v>162</v>
      </c>
      <c r="D13" s="182" t="s">
        <v>114</v>
      </c>
      <c r="E13" s="122"/>
      <c r="F13" s="127"/>
      <c r="G13" s="73"/>
      <c r="H13" s="73"/>
      <c r="I13" s="73"/>
      <c r="J13" s="73"/>
      <c r="K13" s="73"/>
      <c r="L13" s="73"/>
      <c r="M13" s="73"/>
      <c r="N13" s="73"/>
    </row>
    <row r="14" spans="1:14" ht="21.75" customHeight="1">
      <c r="A14" s="100" t="s">
        <v>61</v>
      </c>
      <c r="B14" s="135">
        <f>SUM(B15:B17)</f>
        <v>5436123</v>
      </c>
      <c r="C14" s="133">
        <f>SUM(C15:C17)</f>
        <v>5448516</v>
      </c>
      <c r="D14" s="135">
        <f aca="true" t="shared" si="0" ref="D14:D23">C14-B14</f>
        <v>12393</v>
      </c>
      <c r="E14" s="123"/>
      <c r="F14" s="75"/>
      <c r="G14" s="73"/>
      <c r="H14" s="73"/>
      <c r="I14" s="73"/>
      <c r="J14" s="73"/>
      <c r="K14" s="73"/>
      <c r="L14" s="73"/>
      <c r="M14" s="73"/>
      <c r="N14" s="73"/>
    </row>
    <row r="15" spans="1:14" ht="32.25" customHeight="1">
      <c r="A15" s="148" t="s">
        <v>163</v>
      </c>
      <c r="B15" s="135">
        <v>411934</v>
      </c>
      <c r="C15" s="133">
        <v>518487</v>
      </c>
      <c r="D15" s="141">
        <f t="shared" si="0"/>
        <v>106553</v>
      </c>
      <c r="E15" s="123"/>
      <c r="F15" s="75"/>
      <c r="G15" s="73"/>
      <c r="H15" s="73"/>
      <c r="I15" s="73"/>
      <c r="J15" s="73"/>
      <c r="K15" s="73"/>
      <c r="L15" s="73"/>
      <c r="M15" s="73"/>
      <c r="N15" s="73"/>
    </row>
    <row r="16" spans="1:14" ht="32.25" customHeight="1">
      <c r="A16" s="148" t="s">
        <v>142</v>
      </c>
      <c r="B16" s="135">
        <v>0</v>
      </c>
      <c r="C16" s="133">
        <v>54777</v>
      </c>
      <c r="D16" s="141">
        <f t="shared" si="0"/>
        <v>54777</v>
      </c>
      <c r="E16" s="123"/>
      <c r="F16" s="75"/>
      <c r="G16" s="73"/>
      <c r="H16" s="73"/>
      <c r="I16" s="73"/>
      <c r="J16" s="73"/>
      <c r="K16" s="73"/>
      <c r="L16" s="73"/>
      <c r="M16" s="73"/>
      <c r="N16" s="73"/>
    </row>
    <row r="17" spans="1:14" ht="15" customHeight="1">
      <c r="A17" s="100" t="s">
        <v>143</v>
      </c>
      <c r="B17" s="135">
        <v>5024189</v>
      </c>
      <c r="C17" s="133">
        <v>4875252</v>
      </c>
      <c r="D17" s="141">
        <f t="shared" si="0"/>
        <v>-148937</v>
      </c>
      <c r="E17" s="123"/>
      <c r="F17" s="75"/>
      <c r="G17" s="73"/>
      <c r="H17" s="73"/>
      <c r="I17" s="73"/>
      <c r="J17" s="73"/>
      <c r="K17" s="73"/>
      <c r="L17" s="73"/>
      <c r="M17" s="73"/>
      <c r="N17" s="73"/>
    </row>
    <row r="18" spans="1:14" ht="15" customHeight="1">
      <c r="A18" s="188" t="s">
        <v>155</v>
      </c>
      <c r="B18" s="135">
        <v>5000</v>
      </c>
      <c r="C18" s="133">
        <v>10000</v>
      </c>
      <c r="D18" s="141">
        <f t="shared" si="0"/>
        <v>5000</v>
      </c>
      <c r="E18" s="123"/>
      <c r="F18" s="75"/>
      <c r="G18" s="73"/>
      <c r="H18" s="73"/>
      <c r="I18" s="73"/>
      <c r="J18" s="73"/>
      <c r="K18" s="73"/>
      <c r="L18" s="73"/>
      <c r="M18" s="73"/>
      <c r="N18" s="73"/>
    </row>
    <row r="19" spans="1:14" ht="17.25">
      <c r="A19" s="100" t="s">
        <v>144</v>
      </c>
      <c r="B19" s="135">
        <v>2000</v>
      </c>
      <c r="C19" s="133">
        <v>1291</v>
      </c>
      <c r="D19" s="141">
        <f t="shared" si="0"/>
        <v>-709</v>
      </c>
      <c r="E19" s="123"/>
      <c r="F19" s="75"/>
      <c r="G19" s="73"/>
      <c r="H19" s="73"/>
      <c r="I19" s="73"/>
      <c r="J19" s="73"/>
      <c r="K19" s="73"/>
      <c r="L19" s="73"/>
      <c r="M19" s="73"/>
      <c r="N19" s="73"/>
    </row>
    <row r="20" spans="1:14" ht="17.25">
      <c r="A20" s="100" t="s">
        <v>148</v>
      </c>
      <c r="B20" s="135"/>
      <c r="C20" s="133"/>
      <c r="D20" s="141">
        <f t="shared" si="0"/>
        <v>0</v>
      </c>
      <c r="E20" s="123"/>
      <c r="F20" s="75"/>
      <c r="G20" s="73"/>
      <c r="H20" s="73"/>
      <c r="I20" s="73"/>
      <c r="J20" s="73"/>
      <c r="K20" s="73"/>
      <c r="L20" s="73"/>
      <c r="M20" s="73"/>
      <c r="N20" s="73"/>
    </row>
    <row r="21" spans="1:14" ht="17.25">
      <c r="A21" s="179" t="s">
        <v>145</v>
      </c>
      <c r="B21" s="135">
        <v>173950</v>
      </c>
      <c r="C21" s="133">
        <v>230904</v>
      </c>
      <c r="D21" s="141">
        <f t="shared" si="0"/>
        <v>56954</v>
      </c>
      <c r="E21" s="123"/>
      <c r="F21" s="75"/>
      <c r="G21" s="73"/>
      <c r="H21" s="73"/>
      <c r="I21" s="73"/>
      <c r="J21" s="73"/>
      <c r="K21" s="73"/>
      <c r="L21" s="73"/>
      <c r="M21" s="73"/>
      <c r="N21" s="73"/>
    </row>
    <row r="22" spans="1:14" ht="17.25">
      <c r="A22" s="153" t="s">
        <v>146</v>
      </c>
      <c r="B22" s="135"/>
      <c r="C22" s="133"/>
      <c r="D22" s="141">
        <f t="shared" si="0"/>
        <v>0</v>
      </c>
      <c r="E22" s="123"/>
      <c r="F22" s="75"/>
      <c r="G22" s="73"/>
      <c r="H22" s="73"/>
      <c r="I22" s="73"/>
      <c r="J22" s="73"/>
      <c r="K22" s="73"/>
      <c r="L22" s="73"/>
      <c r="M22" s="73"/>
      <c r="N22" s="73"/>
    </row>
    <row r="23" spans="1:14" ht="17.25">
      <c r="A23" s="100" t="s">
        <v>154</v>
      </c>
      <c r="B23" s="135">
        <v>0</v>
      </c>
      <c r="C23" s="133"/>
      <c r="D23" s="141">
        <f t="shared" si="0"/>
        <v>0</v>
      </c>
      <c r="E23" s="123"/>
      <c r="F23" s="75"/>
      <c r="G23" s="73"/>
      <c r="H23" s="73"/>
      <c r="I23" s="73"/>
      <c r="J23" s="73"/>
      <c r="K23" s="73"/>
      <c r="L23" s="73"/>
      <c r="M23" s="73"/>
      <c r="N23" s="73"/>
    </row>
    <row r="24" spans="1:14" ht="30.75">
      <c r="A24" s="89" t="s">
        <v>129</v>
      </c>
      <c r="B24" s="135">
        <v>550</v>
      </c>
      <c r="C24" s="133">
        <v>550</v>
      </c>
      <c r="D24" s="141">
        <f>C24-B24</f>
        <v>0</v>
      </c>
      <c r="E24" s="123"/>
      <c r="F24" s="75"/>
      <c r="G24" s="73"/>
      <c r="H24" s="73"/>
      <c r="I24" s="73"/>
      <c r="J24" s="73"/>
      <c r="K24" s="73"/>
      <c r="L24" s="73"/>
      <c r="M24" s="73"/>
      <c r="N24" s="73"/>
    </row>
    <row r="25" spans="1:14" ht="17.25">
      <c r="A25" s="89" t="s">
        <v>63</v>
      </c>
      <c r="B25" s="135">
        <v>0</v>
      </c>
      <c r="C25" s="133" t="s">
        <v>125</v>
      </c>
      <c r="D25" s="141">
        <v>0</v>
      </c>
      <c r="E25" s="123"/>
      <c r="F25" s="75"/>
      <c r="G25" s="73"/>
      <c r="H25" s="73"/>
      <c r="I25" s="73"/>
      <c r="J25" s="73"/>
      <c r="K25" s="73"/>
      <c r="L25" s="73"/>
      <c r="M25" s="73"/>
      <c r="N25" s="73"/>
    </row>
    <row r="26" spans="1:14" ht="17.25">
      <c r="A26" s="149" t="s">
        <v>149</v>
      </c>
      <c r="B26" s="135"/>
      <c r="C26" s="133"/>
      <c r="D26" s="141">
        <f>C26-B26</f>
        <v>0</v>
      </c>
      <c r="E26" s="123"/>
      <c r="F26" s="75"/>
      <c r="G26" s="73"/>
      <c r="H26" s="73"/>
      <c r="I26" s="73"/>
      <c r="J26" s="73"/>
      <c r="K26" s="73"/>
      <c r="L26" s="73"/>
      <c r="M26" s="73"/>
      <c r="N26" s="73"/>
    </row>
    <row r="27" spans="1:14" ht="17.25">
      <c r="A27" s="149" t="s">
        <v>150</v>
      </c>
      <c r="B27" s="135"/>
      <c r="C27" s="133"/>
      <c r="D27" s="141">
        <f>C27-B27</f>
        <v>0</v>
      </c>
      <c r="E27" s="123"/>
      <c r="F27" s="75"/>
      <c r="G27" s="73"/>
      <c r="H27" s="73"/>
      <c r="I27" s="73"/>
      <c r="J27" s="73"/>
      <c r="K27" s="73"/>
      <c r="L27" s="73"/>
      <c r="M27" s="73"/>
      <c r="N27" s="73"/>
    </row>
    <row r="28" spans="1:14" ht="17.25">
      <c r="A28" s="149" t="s">
        <v>147</v>
      </c>
      <c r="B28" s="135">
        <v>0</v>
      </c>
      <c r="C28" s="133">
        <v>-54777</v>
      </c>
      <c r="D28" s="141">
        <f>C28-B28</f>
        <v>-54777</v>
      </c>
      <c r="E28" s="123"/>
      <c r="F28" s="75"/>
      <c r="G28" s="73"/>
      <c r="H28" s="73"/>
      <c r="I28" s="73"/>
      <c r="J28" s="73"/>
      <c r="K28" s="73"/>
      <c r="L28" s="73"/>
      <c r="M28" s="73"/>
      <c r="N28" s="73"/>
    </row>
    <row r="29" spans="1:14" ht="17.25">
      <c r="A29" s="89" t="s">
        <v>112</v>
      </c>
      <c r="B29" s="135">
        <f>SUM(B15:B26)</f>
        <v>5617623</v>
      </c>
      <c r="C29" s="133">
        <f>SUM(C15:C28)</f>
        <v>5636484</v>
      </c>
      <c r="D29" s="166">
        <f>C29-B29</f>
        <v>18861</v>
      </c>
      <c r="E29" s="123"/>
      <c r="F29" s="75"/>
      <c r="G29" s="73"/>
      <c r="H29" s="73"/>
      <c r="I29" s="73"/>
      <c r="J29" s="73"/>
      <c r="K29" s="73"/>
      <c r="L29" s="73"/>
      <c r="M29" s="73"/>
      <c r="N29" s="73"/>
    </row>
    <row r="30" spans="1:14" ht="17.25">
      <c r="A30" s="180"/>
      <c r="B30" s="181"/>
      <c r="C30" s="183"/>
      <c r="D30" s="160"/>
      <c r="E30" s="75"/>
      <c r="F30" s="75"/>
      <c r="G30" s="73"/>
      <c r="H30" s="73"/>
      <c r="I30" s="73"/>
      <c r="J30" s="73"/>
      <c r="K30" s="73"/>
      <c r="L30" s="73"/>
      <c r="M30" s="73"/>
      <c r="N30" s="73"/>
    </row>
    <row r="31" spans="1:14" ht="17.25">
      <c r="A31" s="180"/>
      <c r="B31" s="181"/>
      <c r="C31" s="183"/>
      <c r="D31" s="160"/>
      <c r="E31" s="75"/>
      <c r="F31" s="75"/>
      <c r="G31" s="73"/>
      <c r="H31" s="73"/>
      <c r="I31" s="73"/>
      <c r="J31" s="73"/>
      <c r="K31" s="73"/>
      <c r="L31" s="73"/>
      <c r="M31" s="73"/>
      <c r="N31" s="73"/>
    </row>
    <row r="32" spans="1:14" ht="15">
      <c r="A32" s="219" t="s">
        <v>103</v>
      </c>
      <c r="B32" s="219"/>
      <c r="C32" s="219"/>
      <c r="D32" s="117"/>
      <c r="E32" s="117"/>
      <c r="F32" s="117"/>
      <c r="G32" s="73"/>
      <c r="H32" s="73"/>
      <c r="I32" s="73"/>
      <c r="J32" s="73"/>
      <c r="K32" s="73"/>
      <c r="L32" s="73"/>
      <c r="M32" s="73"/>
      <c r="N32" s="73"/>
    </row>
    <row r="33" spans="1:14" ht="35.25" customHeight="1">
      <c r="A33" s="220" t="s">
        <v>64</v>
      </c>
      <c r="B33" s="220"/>
      <c r="C33" s="221" t="s">
        <v>77</v>
      </c>
      <c r="D33" s="221"/>
      <c r="E33" s="221"/>
      <c r="F33" s="118"/>
      <c r="G33" s="73"/>
      <c r="H33" s="73"/>
      <c r="I33" s="73"/>
      <c r="J33" s="73"/>
      <c r="K33" s="73"/>
      <c r="L33" s="73"/>
      <c r="M33" s="73"/>
      <c r="N33" s="73"/>
    </row>
    <row r="34" spans="1:14" ht="13.5" customHeight="1">
      <c r="A34" s="76"/>
      <c r="B34" s="76"/>
      <c r="C34" s="76"/>
      <c r="D34" s="76"/>
      <c r="E34" s="76"/>
      <c r="F34" s="76"/>
      <c r="G34" s="77"/>
      <c r="H34" s="77"/>
      <c r="I34" s="77"/>
      <c r="J34" s="77"/>
      <c r="K34" s="77"/>
      <c r="L34" s="77"/>
      <c r="M34" s="124"/>
      <c r="N34" s="77"/>
    </row>
    <row r="35" spans="1:16" s="84" customFormat="1" ht="109.5" customHeight="1" thickBot="1">
      <c r="A35" s="97" t="s">
        <v>78</v>
      </c>
      <c r="B35" s="119"/>
      <c r="C35" s="164" t="s">
        <v>116</v>
      </c>
      <c r="D35" s="165" t="s">
        <v>111</v>
      </c>
      <c r="E35" s="176" t="s">
        <v>115</v>
      </c>
      <c r="F35" s="177" t="s">
        <v>137</v>
      </c>
      <c r="G35" s="214" t="s">
        <v>157</v>
      </c>
      <c r="H35" s="129" t="s">
        <v>134</v>
      </c>
      <c r="I35" s="228" t="s">
        <v>132</v>
      </c>
      <c r="J35" s="226" t="s">
        <v>159</v>
      </c>
      <c r="K35" s="224" t="s">
        <v>62</v>
      </c>
      <c r="L35" s="222" t="s">
        <v>137</v>
      </c>
      <c r="M35" s="126" t="s">
        <v>113</v>
      </c>
      <c r="N35" s="216" t="s">
        <v>158</v>
      </c>
      <c r="O35" s="83"/>
      <c r="P35" s="83"/>
    </row>
    <row r="36" spans="1:16" s="86" customFormat="1" ht="29.25" customHeight="1">
      <c r="A36" s="98" t="s">
        <v>65</v>
      </c>
      <c r="B36" s="99" t="s">
        <v>66</v>
      </c>
      <c r="C36" s="121" t="s">
        <v>156</v>
      </c>
      <c r="D36" s="132" t="s">
        <v>156</v>
      </c>
      <c r="E36" s="174" t="s">
        <v>156</v>
      </c>
      <c r="F36" s="178" t="s">
        <v>138</v>
      </c>
      <c r="G36" s="215"/>
      <c r="H36" s="178"/>
      <c r="I36" s="229"/>
      <c r="J36" s="227"/>
      <c r="K36" s="225"/>
      <c r="L36" s="223"/>
      <c r="M36" s="125"/>
      <c r="N36" s="217"/>
      <c r="O36" s="85" t="s">
        <v>67</v>
      </c>
      <c r="P36" s="85" t="s">
        <v>68</v>
      </c>
    </row>
    <row r="37" spans="1:16" ht="15.75" customHeight="1">
      <c r="A37" s="90">
        <v>31</v>
      </c>
      <c r="B37" s="90" t="s">
        <v>69</v>
      </c>
      <c r="C37" s="88">
        <f aca="true" t="shared" si="1" ref="C37:P37">SUM(C38:C40)</f>
        <v>4530399</v>
      </c>
      <c r="D37" s="134">
        <f>SUM(F37+G37+H37+J37+K37+L37+M37+N37)</f>
        <v>4616595</v>
      </c>
      <c r="E37" s="135">
        <f aca="true" t="shared" si="2" ref="E37:E43">D37-C37</f>
        <v>86196</v>
      </c>
      <c r="F37" s="136">
        <f t="shared" si="1"/>
        <v>4537425</v>
      </c>
      <c r="G37" s="136">
        <f t="shared" si="1"/>
        <v>47292</v>
      </c>
      <c r="H37" s="136">
        <f t="shared" si="1"/>
        <v>0</v>
      </c>
      <c r="I37" s="135">
        <f t="shared" si="1"/>
        <v>0</v>
      </c>
      <c r="J37" s="135">
        <f t="shared" si="1"/>
        <v>839</v>
      </c>
      <c r="K37" s="135">
        <f t="shared" si="1"/>
        <v>0</v>
      </c>
      <c r="L37" s="135">
        <f>SUM(L38:L40)</f>
        <v>0</v>
      </c>
      <c r="M37" s="136">
        <f t="shared" si="1"/>
        <v>0</v>
      </c>
      <c r="N37" s="135">
        <f t="shared" si="1"/>
        <v>31039</v>
      </c>
      <c r="O37" s="88">
        <f t="shared" si="1"/>
        <v>0</v>
      </c>
      <c r="P37" s="88">
        <f t="shared" si="1"/>
        <v>0</v>
      </c>
    </row>
    <row r="38" spans="1:16" ht="15.75" customHeight="1">
      <c r="A38" s="91">
        <v>311</v>
      </c>
      <c r="B38" s="92" t="s">
        <v>69</v>
      </c>
      <c r="C38" s="143">
        <v>3867950</v>
      </c>
      <c r="D38" s="134">
        <f aca="true" t="shared" si="3" ref="D38:D58">SUM(F38+G38+H38+J38+K38+L38+M38+N38)</f>
        <v>3754926</v>
      </c>
      <c r="E38" s="137">
        <f t="shared" si="2"/>
        <v>-113024</v>
      </c>
      <c r="F38" s="137">
        <v>3686300</v>
      </c>
      <c r="G38" s="137">
        <v>43559</v>
      </c>
      <c r="H38" s="137"/>
      <c r="I38" s="137"/>
      <c r="J38" s="137">
        <v>716</v>
      </c>
      <c r="K38" s="137"/>
      <c r="L38" s="137"/>
      <c r="M38" s="137"/>
      <c r="N38" s="137">
        <v>24351</v>
      </c>
      <c r="O38" s="71">
        <v>0</v>
      </c>
      <c r="P38" s="71">
        <v>0</v>
      </c>
    </row>
    <row r="39" spans="1:16" ht="15" customHeight="1">
      <c r="A39" s="91">
        <v>312</v>
      </c>
      <c r="B39" s="92" t="s">
        <v>70</v>
      </c>
      <c r="C39" s="143">
        <v>56000</v>
      </c>
      <c r="D39" s="134">
        <f t="shared" si="3"/>
        <v>219584</v>
      </c>
      <c r="E39" s="137">
        <f t="shared" si="2"/>
        <v>163584</v>
      </c>
      <c r="F39" s="137">
        <v>217084</v>
      </c>
      <c r="G39" s="137"/>
      <c r="H39" s="137"/>
      <c r="I39" s="137"/>
      <c r="J39" s="137"/>
      <c r="K39" s="137"/>
      <c r="L39" s="137"/>
      <c r="M39" s="137"/>
      <c r="N39" s="137">
        <v>2500</v>
      </c>
      <c r="O39" s="71">
        <v>0</v>
      </c>
      <c r="P39" s="71">
        <v>0</v>
      </c>
    </row>
    <row r="40" spans="1:14" ht="15.75" customHeight="1">
      <c r="A40" s="91">
        <v>313</v>
      </c>
      <c r="B40" s="92" t="s">
        <v>118</v>
      </c>
      <c r="C40" s="143">
        <v>606449</v>
      </c>
      <c r="D40" s="134">
        <f t="shared" si="3"/>
        <v>642085</v>
      </c>
      <c r="E40" s="137">
        <f t="shared" si="2"/>
        <v>35636</v>
      </c>
      <c r="F40" s="137">
        <v>634041</v>
      </c>
      <c r="G40" s="137">
        <v>3733</v>
      </c>
      <c r="H40" s="137"/>
      <c r="I40" s="137"/>
      <c r="J40" s="137">
        <v>123</v>
      </c>
      <c r="K40" s="137"/>
      <c r="L40" s="137"/>
      <c r="M40" s="137"/>
      <c r="N40" s="137">
        <v>4188</v>
      </c>
    </row>
    <row r="41" spans="1:16" ht="15" customHeight="1">
      <c r="A41" s="90">
        <v>32</v>
      </c>
      <c r="B41" s="93" t="s">
        <v>71</v>
      </c>
      <c r="C41" s="88">
        <f>SUM(C42:C45)</f>
        <v>1079074</v>
      </c>
      <c r="D41" s="134">
        <f t="shared" si="3"/>
        <v>1010692</v>
      </c>
      <c r="E41" s="135">
        <f t="shared" si="2"/>
        <v>-68382</v>
      </c>
      <c r="F41" s="135">
        <f aca="true" t="shared" si="4" ref="F41:K41">SUM(F42:F45)</f>
        <v>336760</v>
      </c>
      <c r="G41" s="135">
        <f t="shared" si="4"/>
        <v>409598</v>
      </c>
      <c r="H41" s="135">
        <f t="shared" si="4"/>
        <v>230754</v>
      </c>
      <c r="I41" s="135">
        <f t="shared" si="4"/>
        <v>0</v>
      </c>
      <c r="J41" s="135">
        <f t="shared" si="4"/>
        <v>5172</v>
      </c>
      <c r="K41" s="142">
        <f t="shared" si="4"/>
        <v>300</v>
      </c>
      <c r="L41" s="79">
        <f>SUM(L42:L45)</f>
        <v>0</v>
      </c>
      <c r="M41" s="135">
        <f>SUM(M42:M45)</f>
        <v>550</v>
      </c>
      <c r="N41" s="135">
        <f>SUM(N42:N45)</f>
        <v>27558</v>
      </c>
      <c r="O41" s="88">
        <f>SUM(O42:O45)</f>
        <v>0</v>
      </c>
      <c r="P41" s="88">
        <f>SUM(P42:P45)</f>
        <v>0</v>
      </c>
    </row>
    <row r="42" spans="1:16" ht="15" customHeight="1">
      <c r="A42" s="91">
        <v>321</v>
      </c>
      <c r="B42" s="92" t="s">
        <v>119</v>
      </c>
      <c r="C42" s="190">
        <v>496140</v>
      </c>
      <c r="D42" s="134">
        <f>SUM(F42+G42+H42+J42+K42+L42+M42+N42)</f>
        <v>336478</v>
      </c>
      <c r="E42" s="138">
        <f t="shared" si="2"/>
        <v>-159662</v>
      </c>
      <c r="F42" s="138">
        <v>311350</v>
      </c>
      <c r="G42" s="137">
        <v>20000</v>
      </c>
      <c r="H42" s="137"/>
      <c r="I42" s="137"/>
      <c r="J42" s="137">
        <v>3868</v>
      </c>
      <c r="K42" s="137"/>
      <c r="L42" s="137"/>
      <c r="M42" s="137"/>
      <c r="N42" s="137">
        <v>1260</v>
      </c>
      <c r="O42" s="71">
        <v>0</v>
      </c>
      <c r="P42" s="71">
        <v>0</v>
      </c>
    </row>
    <row r="43" spans="1:16" ht="15.75" customHeight="1">
      <c r="A43" s="91">
        <v>322</v>
      </c>
      <c r="B43" s="92" t="s">
        <v>120</v>
      </c>
      <c r="C43" s="190">
        <v>422160</v>
      </c>
      <c r="D43" s="134">
        <v>479613</v>
      </c>
      <c r="E43" s="138">
        <f t="shared" si="2"/>
        <v>57453</v>
      </c>
      <c r="F43" s="138" t="s">
        <v>125</v>
      </c>
      <c r="G43" s="137">
        <v>245500</v>
      </c>
      <c r="H43" s="137">
        <v>206874</v>
      </c>
      <c r="I43" s="137"/>
      <c r="J43" s="137">
        <v>691</v>
      </c>
      <c r="K43" s="137">
        <v>250</v>
      </c>
      <c r="L43" s="137"/>
      <c r="M43" s="191">
        <v>0</v>
      </c>
      <c r="N43" s="137">
        <v>26298</v>
      </c>
      <c r="O43" s="71">
        <v>0</v>
      </c>
      <c r="P43" s="71">
        <v>0</v>
      </c>
    </row>
    <row r="44" spans="1:16" ht="15.75" customHeight="1">
      <c r="A44" s="91">
        <v>323</v>
      </c>
      <c r="B44" s="92" t="s">
        <v>121</v>
      </c>
      <c r="C44" s="144">
        <v>117274</v>
      </c>
      <c r="D44" s="134">
        <f t="shared" si="3"/>
        <v>144261</v>
      </c>
      <c r="E44" s="138">
        <v>136098</v>
      </c>
      <c r="F44" s="138">
        <v>2500</v>
      </c>
      <c r="G44" s="137">
        <v>136098</v>
      </c>
      <c r="H44" s="137">
        <v>4500</v>
      </c>
      <c r="I44" s="137"/>
      <c r="J44" s="137">
        <v>613</v>
      </c>
      <c r="K44" s="137"/>
      <c r="L44" s="137"/>
      <c r="M44" s="137">
        <v>550</v>
      </c>
      <c r="N44" s="137"/>
      <c r="O44" s="71">
        <v>0</v>
      </c>
      <c r="P44" s="71">
        <v>0</v>
      </c>
    </row>
    <row r="45" spans="1:16" ht="15" customHeight="1">
      <c r="A45" s="91">
        <v>329</v>
      </c>
      <c r="B45" s="96" t="s">
        <v>122</v>
      </c>
      <c r="C45" s="144">
        <v>43500</v>
      </c>
      <c r="D45" s="134">
        <f t="shared" si="3"/>
        <v>50340</v>
      </c>
      <c r="E45" s="138">
        <f>D45-C45</f>
        <v>6840</v>
      </c>
      <c r="F45" s="138">
        <v>22910</v>
      </c>
      <c r="G45" s="137">
        <v>8000</v>
      </c>
      <c r="H45" s="137">
        <v>19380</v>
      </c>
      <c r="I45" s="137"/>
      <c r="J45" s="137"/>
      <c r="K45" s="137">
        <v>50</v>
      </c>
      <c r="L45" s="137"/>
      <c r="M45" s="137"/>
      <c r="N45" s="137"/>
      <c r="O45" s="71">
        <v>0</v>
      </c>
      <c r="P45" s="71">
        <v>0</v>
      </c>
    </row>
    <row r="46" spans="1:16" ht="15" customHeight="1">
      <c r="A46" s="90">
        <v>34</v>
      </c>
      <c r="B46" s="93" t="s">
        <v>72</v>
      </c>
      <c r="C46" s="89">
        <f>SUM(C47:C47)</f>
        <v>3150</v>
      </c>
      <c r="D46" s="134">
        <f t="shared" si="3"/>
        <v>8397</v>
      </c>
      <c r="E46" s="139">
        <f>SUM(E47:E47)</f>
        <v>5247</v>
      </c>
      <c r="F46" s="135">
        <f>SUM(F47:F50)</f>
        <v>1067</v>
      </c>
      <c r="G46" s="139">
        <f>SUM(G47:G47)</f>
        <v>3000</v>
      </c>
      <c r="H46" s="139">
        <f>SUM(H47)</f>
        <v>150</v>
      </c>
      <c r="I46" s="139">
        <f>SUM(I47:I47)</f>
        <v>0</v>
      </c>
      <c r="J46" s="139">
        <f>SUM(J47)</f>
        <v>3189</v>
      </c>
      <c r="K46" s="139">
        <f>SUM(K47:K49)</f>
        <v>991</v>
      </c>
      <c r="L46" s="139">
        <f>SUM(L47)</f>
        <v>0</v>
      </c>
      <c r="M46" s="139">
        <f>SUM(M47)</f>
        <v>0</v>
      </c>
      <c r="N46" s="139">
        <f>SUM(N47)</f>
        <v>0</v>
      </c>
      <c r="O46" s="79">
        <f>O47</f>
        <v>0</v>
      </c>
      <c r="P46" s="79">
        <f>P47</f>
        <v>0</v>
      </c>
    </row>
    <row r="47" spans="1:16" ht="15" customHeight="1">
      <c r="A47" s="91">
        <v>343</v>
      </c>
      <c r="B47" s="92" t="s">
        <v>123</v>
      </c>
      <c r="C47" s="145">
        <v>3150</v>
      </c>
      <c r="D47" s="134">
        <f t="shared" si="3"/>
        <v>8397</v>
      </c>
      <c r="E47" s="140">
        <f>D47-C47</f>
        <v>5247</v>
      </c>
      <c r="F47" s="140">
        <v>1067</v>
      </c>
      <c r="G47" s="137">
        <v>3000</v>
      </c>
      <c r="H47" s="137">
        <v>150</v>
      </c>
      <c r="I47" s="137"/>
      <c r="J47" s="137">
        <v>3189</v>
      </c>
      <c r="K47" s="137">
        <v>991</v>
      </c>
      <c r="L47" s="137"/>
      <c r="M47" s="137"/>
      <c r="N47" s="137"/>
      <c r="O47" s="71">
        <v>0</v>
      </c>
      <c r="P47" s="71">
        <v>0</v>
      </c>
    </row>
    <row r="48" spans="1:14" ht="15" customHeight="1">
      <c r="A48" s="146">
        <v>38</v>
      </c>
      <c r="B48" s="147" t="s">
        <v>127</v>
      </c>
      <c r="C48" s="145">
        <f>SUM(C49)</f>
        <v>0</v>
      </c>
      <c r="D48" s="134">
        <f t="shared" si="3"/>
        <v>0</v>
      </c>
      <c r="E48" s="140">
        <f>SUM(E49)</f>
        <v>0</v>
      </c>
      <c r="F48" s="135">
        <f>SUM(F49:F52)</f>
        <v>0</v>
      </c>
      <c r="G48" s="139">
        <f>SUM(G49)</f>
        <v>0</v>
      </c>
      <c r="H48" s="137"/>
      <c r="I48" s="137"/>
      <c r="J48" s="137"/>
      <c r="K48" s="137"/>
      <c r="L48" s="137"/>
      <c r="M48" s="137"/>
      <c r="N48" s="137"/>
    </row>
    <row r="49" spans="1:14" ht="15" customHeight="1">
      <c r="A49" s="91">
        <v>381</v>
      </c>
      <c r="B49" s="92" t="s">
        <v>128</v>
      </c>
      <c r="C49" s="145"/>
      <c r="D49" s="134">
        <f t="shared" si="3"/>
        <v>0</v>
      </c>
      <c r="E49" s="140">
        <f>D49-C49</f>
        <v>0</v>
      </c>
      <c r="F49" s="140"/>
      <c r="G49" s="137"/>
      <c r="H49" s="137"/>
      <c r="I49" s="137">
        <v>0</v>
      </c>
      <c r="J49" s="137"/>
      <c r="K49" s="137">
        <v>0</v>
      </c>
      <c r="L49" s="137"/>
      <c r="M49" s="137"/>
      <c r="N49" s="137"/>
    </row>
    <row r="50" spans="1:14" ht="15" customHeight="1">
      <c r="A50" s="146">
        <v>41</v>
      </c>
      <c r="B50" s="147" t="s">
        <v>139</v>
      </c>
      <c r="C50" s="145"/>
      <c r="D50" s="134">
        <f t="shared" si="3"/>
        <v>0</v>
      </c>
      <c r="E50" s="189"/>
      <c r="F50" s="140"/>
      <c r="G50" s="139">
        <f>SUM(G51:G52)</f>
        <v>0</v>
      </c>
      <c r="H50" s="137"/>
      <c r="I50" s="137"/>
      <c r="J50" s="137"/>
      <c r="K50" s="137"/>
      <c r="L50" s="137"/>
      <c r="M50" s="137"/>
      <c r="N50" s="139">
        <f>SUM(N51+N52)</f>
        <v>0</v>
      </c>
    </row>
    <row r="51" spans="1:14" ht="15" customHeight="1">
      <c r="A51" s="167">
        <v>412</v>
      </c>
      <c r="B51" s="175" t="s">
        <v>140</v>
      </c>
      <c r="C51" s="145"/>
      <c r="D51" s="134">
        <f t="shared" si="3"/>
        <v>0</v>
      </c>
      <c r="E51" s="140"/>
      <c r="F51" s="140"/>
      <c r="G51" s="137"/>
      <c r="H51" s="137"/>
      <c r="I51" s="137"/>
      <c r="J51" s="137"/>
      <c r="K51" s="137"/>
      <c r="L51" s="137"/>
      <c r="M51" s="137"/>
      <c r="N51" s="137"/>
    </row>
    <row r="52" spans="1:16" ht="15" customHeight="1">
      <c r="A52" s="90">
        <v>42</v>
      </c>
      <c r="B52" s="94" t="s">
        <v>110</v>
      </c>
      <c r="C52" s="89">
        <f aca="true" t="shared" si="5" ref="C52:L52">SUM(C53:C54)</f>
        <v>5000</v>
      </c>
      <c r="D52" s="134">
        <f>SUM(F52+G52+H52+J52+K52+L52+M52+N52)</f>
        <v>800</v>
      </c>
      <c r="E52" s="139">
        <f t="shared" si="5"/>
        <v>-4200</v>
      </c>
      <c r="F52" s="139">
        <f t="shared" si="5"/>
        <v>0</v>
      </c>
      <c r="G52" s="139">
        <f t="shared" si="5"/>
        <v>0</v>
      </c>
      <c r="H52" s="139">
        <f t="shared" si="5"/>
        <v>0</v>
      </c>
      <c r="I52" s="139">
        <f t="shared" si="5"/>
        <v>0</v>
      </c>
      <c r="J52" s="139">
        <f t="shared" si="5"/>
        <v>800</v>
      </c>
      <c r="K52" s="139">
        <f t="shared" si="5"/>
        <v>0</v>
      </c>
      <c r="L52" s="89">
        <f t="shared" si="5"/>
        <v>0</v>
      </c>
      <c r="M52" s="139">
        <v>0</v>
      </c>
      <c r="N52" s="139">
        <f>SUM(N53:N54)</f>
        <v>0</v>
      </c>
      <c r="O52" s="89">
        <f>SUM(O53:O54)</f>
        <v>0</v>
      </c>
      <c r="P52" s="89">
        <f>SUM(P53:P54)</f>
        <v>0</v>
      </c>
    </row>
    <row r="53" spans="1:14" ht="15.75" customHeight="1">
      <c r="A53" s="91">
        <v>422</v>
      </c>
      <c r="B53" s="92" t="s">
        <v>130</v>
      </c>
      <c r="C53" s="145">
        <v>5000</v>
      </c>
      <c r="D53" s="134">
        <f t="shared" si="3"/>
        <v>500</v>
      </c>
      <c r="E53" s="140">
        <f>D53-C53</f>
        <v>-4500</v>
      </c>
      <c r="F53" s="139"/>
      <c r="G53" s="140">
        <v>0</v>
      </c>
      <c r="H53" s="140">
        <v>0</v>
      </c>
      <c r="I53" s="139"/>
      <c r="J53" s="139">
        <v>500</v>
      </c>
      <c r="K53" s="139"/>
      <c r="L53" s="89"/>
      <c r="M53" s="139"/>
      <c r="N53" s="140"/>
    </row>
    <row r="54" spans="1:14" ht="16.5" customHeight="1">
      <c r="A54" s="91">
        <v>424</v>
      </c>
      <c r="B54" s="130" t="s">
        <v>124</v>
      </c>
      <c r="C54" s="145"/>
      <c r="D54" s="134">
        <f t="shared" si="3"/>
        <v>300</v>
      </c>
      <c r="E54" s="140">
        <f>D54-C54</f>
        <v>300</v>
      </c>
      <c r="F54" s="139"/>
      <c r="G54" s="140">
        <v>0</v>
      </c>
      <c r="H54" s="140"/>
      <c r="I54" s="139"/>
      <c r="J54" s="139">
        <v>300</v>
      </c>
      <c r="K54" s="139"/>
      <c r="L54" s="89"/>
      <c r="M54" s="139">
        <v>0</v>
      </c>
      <c r="N54" s="140"/>
    </row>
    <row r="55" spans="1:14" ht="16.5" customHeight="1">
      <c r="A55" s="146">
        <v>92</v>
      </c>
      <c r="B55" s="150" t="s">
        <v>131</v>
      </c>
      <c r="C55" s="145"/>
      <c r="D55" s="134">
        <f t="shared" si="3"/>
        <v>0</v>
      </c>
      <c r="E55" s="140">
        <f>D55-C55</f>
        <v>0</v>
      </c>
      <c r="F55" s="139"/>
      <c r="G55" s="139">
        <f>SUM(G56:G57)</f>
        <v>0</v>
      </c>
      <c r="H55" s="139">
        <f>SUM(H56+H57)</f>
        <v>0</v>
      </c>
      <c r="I55" s="135">
        <f>SUM(I37:I59)</f>
        <v>0</v>
      </c>
      <c r="J55" s="139"/>
      <c r="K55" s="139"/>
      <c r="L55" s="139"/>
      <c r="M55" s="139"/>
      <c r="N55" s="139">
        <f>SUM(N56+N57)</f>
        <v>0</v>
      </c>
    </row>
    <row r="56" spans="1:14" ht="16.5" customHeight="1">
      <c r="A56" s="167">
        <v>922</v>
      </c>
      <c r="B56" s="168" t="s">
        <v>133</v>
      </c>
      <c r="C56" s="145"/>
      <c r="D56" s="134">
        <f t="shared" si="3"/>
        <v>0</v>
      </c>
      <c r="E56" s="140">
        <f>D56-C56</f>
        <v>0</v>
      </c>
      <c r="F56" s="139"/>
      <c r="G56" s="140"/>
      <c r="H56" s="140"/>
      <c r="I56" s="135"/>
      <c r="J56" s="139"/>
      <c r="K56" s="139"/>
      <c r="L56" s="139"/>
      <c r="M56" s="139"/>
      <c r="N56" s="140">
        <v>0</v>
      </c>
    </row>
    <row r="57" spans="1:14" ht="16.5" customHeight="1">
      <c r="A57" s="91">
        <v>922</v>
      </c>
      <c r="B57" s="151" t="s">
        <v>141</v>
      </c>
      <c r="C57" s="145"/>
      <c r="D57" s="134">
        <f t="shared" si="3"/>
        <v>0</v>
      </c>
      <c r="E57" s="140">
        <v>0</v>
      </c>
      <c r="F57" s="139"/>
      <c r="G57" s="140">
        <v>0</v>
      </c>
      <c r="H57" s="140"/>
      <c r="I57" s="152"/>
      <c r="J57" s="139"/>
      <c r="K57" s="139"/>
      <c r="L57" s="139"/>
      <c r="M57" s="139"/>
      <c r="N57" s="140"/>
    </row>
    <row r="58" spans="1:16" ht="15.75" customHeight="1">
      <c r="A58" s="91"/>
      <c r="B58" s="120" t="s">
        <v>82</v>
      </c>
      <c r="C58" s="89">
        <f>C37+C41+C46+C52</f>
        <v>5617623</v>
      </c>
      <c r="D58" s="134">
        <f t="shared" si="3"/>
        <v>5636484</v>
      </c>
      <c r="E58" s="139">
        <f>E37+E41+E46+E48+E50+E52+E55</f>
        <v>18861</v>
      </c>
      <c r="F58" s="139">
        <f>F37+F41+F46+F52</f>
        <v>4875252</v>
      </c>
      <c r="G58" s="139">
        <f>G37+G41+G46+G48+G50+G52+G55</f>
        <v>459890</v>
      </c>
      <c r="H58" s="139">
        <f>H37+H41+H46+H52+H55</f>
        <v>230904</v>
      </c>
      <c r="I58" s="139">
        <f>I37+I41+I46+I52+I57</f>
        <v>0</v>
      </c>
      <c r="J58" s="139">
        <f>J37+J41+J46+J52</f>
        <v>10000</v>
      </c>
      <c r="K58" s="139">
        <f>K37+K41+K46+K52</f>
        <v>1291</v>
      </c>
      <c r="L58" s="89">
        <f>L37+L41+L46+L48+L52+L55</f>
        <v>0</v>
      </c>
      <c r="M58" s="139">
        <f>M37+M41+M46+M52</f>
        <v>550</v>
      </c>
      <c r="N58" s="139">
        <f>N37+N41+N46+N50+N52-N55</f>
        <v>58597</v>
      </c>
      <c r="O58" s="88">
        <f>O37+O41</f>
        <v>0</v>
      </c>
      <c r="P58" s="88">
        <f>P37+P41</f>
        <v>0</v>
      </c>
    </row>
    <row r="59" spans="1:16" ht="12.75" customHeight="1">
      <c r="A59" s="78"/>
      <c r="B59" s="80"/>
      <c r="C59" s="75"/>
      <c r="D59" s="75"/>
      <c r="E59" s="75"/>
      <c r="F59" s="75"/>
      <c r="G59" s="73"/>
      <c r="H59" s="73"/>
      <c r="I59" s="73"/>
      <c r="J59" s="73"/>
      <c r="K59" s="73"/>
      <c r="L59" s="75"/>
      <c r="M59" s="73"/>
      <c r="N59" s="73"/>
      <c r="O59" s="75"/>
      <c r="P59" s="75"/>
    </row>
    <row r="60" spans="1:16" ht="12.75" customHeight="1">
      <c r="A60" s="78"/>
      <c r="B60" s="80"/>
      <c r="C60" s="75"/>
      <c r="D60" s="75"/>
      <c r="E60" s="75"/>
      <c r="F60" s="75"/>
      <c r="G60" s="73"/>
      <c r="H60" s="73"/>
      <c r="I60" s="73"/>
      <c r="J60" s="73"/>
      <c r="K60" s="73"/>
      <c r="L60" s="75"/>
      <c r="M60" s="73"/>
      <c r="N60" s="73"/>
      <c r="O60" s="75"/>
      <c r="P60" s="75"/>
    </row>
    <row r="61" spans="1:16" ht="12.75" customHeight="1">
      <c r="A61" s="78"/>
      <c r="B61" s="80"/>
      <c r="C61" s="75"/>
      <c r="D61" s="75"/>
      <c r="E61" s="75"/>
      <c r="F61" s="75"/>
      <c r="G61" s="73"/>
      <c r="H61" s="73"/>
      <c r="I61" s="73"/>
      <c r="J61" s="73"/>
      <c r="K61" s="73"/>
      <c r="L61" s="75"/>
      <c r="M61" s="73"/>
      <c r="N61" s="73"/>
      <c r="O61" s="75"/>
      <c r="P61" s="75"/>
    </row>
    <row r="62" spans="1:16" ht="12.75" customHeight="1">
      <c r="A62" s="78"/>
      <c r="B62" s="80"/>
      <c r="C62" s="75"/>
      <c r="D62" s="75"/>
      <c r="E62" s="75"/>
      <c r="F62" s="75"/>
      <c r="G62" s="73"/>
      <c r="H62" s="73"/>
      <c r="I62" s="73"/>
      <c r="J62" s="73"/>
      <c r="K62" s="73"/>
      <c r="L62" s="75"/>
      <c r="M62" s="73"/>
      <c r="N62" s="73"/>
      <c r="O62" s="75"/>
      <c r="P62" s="75"/>
    </row>
    <row r="63" spans="1:14" s="172" customFormat="1" ht="15">
      <c r="A63" s="169" t="s">
        <v>165</v>
      </c>
      <c r="B63" s="170"/>
      <c r="C63" s="170"/>
      <c r="D63" s="170"/>
      <c r="E63" s="170"/>
      <c r="F63" s="170"/>
      <c r="G63" s="171"/>
      <c r="H63" s="171"/>
      <c r="N63" s="171"/>
    </row>
    <row r="64" spans="1:13" s="73" customFormat="1" ht="15">
      <c r="A64" s="75" t="s">
        <v>164</v>
      </c>
      <c r="B64" s="80"/>
      <c r="C64" s="73" t="s">
        <v>151</v>
      </c>
      <c r="I64" s="73" t="s">
        <v>126</v>
      </c>
      <c r="J64" s="75"/>
      <c r="K64" s="75"/>
      <c r="L64" s="173" t="s">
        <v>126</v>
      </c>
      <c r="M64" s="75"/>
    </row>
    <row r="65" spans="1:2" s="73" customFormat="1" ht="15">
      <c r="A65" s="78"/>
      <c r="B65" s="80"/>
    </row>
    <row r="66" spans="1:13" s="73" customFormat="1" ht="15">
      <c r="A66" s="75"/>
      <c r="B66" s="80"/>
      <c r="M66" s="173"/>
    </row>
    <row r="67" spans="1:13" s="73" customFormat="1" ht="15">
      <c r="A67" s="75" t="s">
        <v>166</v>
      </c>
      <c r="B67" s="80"/>
      <c r="C67" s="73" t="s">
        <v>135</v>
      </c>
      <c r="I67" s="73" t="s">
        <v>136</v>
      </c>
      <c r="L67" s="73" t="s">
        <v>152</v>
      </c>
      <c r="M67" s="173"/>
    </row>
  </sheetData>
  <sheetProtection/>
  <mergeCells count="10">
    <mergeCell ref="G35:G36"/>
    <mergeCell ref="N35:N36"/>
    <mergeCell ref="K7:N7"/>
    <mergeCell ref="A32:C32"/>
    <mergeCell ref="A33:B33"/>
    <mergeCell ref="C33:E33"/>
    <mergeCell ref="L35:L36"/>
    <mergeCell ref="K35:K36"/>
    <mergeCell ref="J35:J36"/>
    <mergeCell ref="I35:I36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Windows User</cp:lastModifiedBy>
  <cp:lastPrinted>2017-01-27T07:52:20Z</cp:lastPrinted>
  <dcterms:created xsi:type="dcterms:W3CDTF">2005-08-25T08:00:13Z</dcterms:created>
  <dcterms:modified xsi:type="dcterms:W3CDTF">2017-01-27T08:08:53Z</dcterms:modified>
  <cp:category/>
  <cp:version/>
  <cp:contentType/>
  <cp:contentStatus/>
</cp:coreProperties>
</file>